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1- COGEINST 2023\Processos Movimentados em 2023\2019\Proc 14188.2019\"/>
    </mc:Choice>
  </mc:AlternateContent>
  <xr:revisionPtr revIDLastSave="0" documentId="13_ncr:1_{A9D51C10-29C8-408E-A58C-22902BF6E58B}" xr6:coauthVersionLast="46" xr6:coauthVersionMax="46" xr10:uidLastSave="{00000000-0000-0000-0000-000000000000}"/>
  <bookViews>
    <workbookView xWindow="-110" yWindow="-110" windowWidth="19420" windowHeight="10300" activeTab="2" xr2:uid="{BA8D331E-3130-4B78-B367-87F107E36CBF}"/>
  </bookViews>
  <sheets>
    <sheet name="PO" sheetId="1" r:id="rId1"/>
    <sheet name="MC" sheetId="2" r:id="rId2"/>
    <sheet name="CFF" sheetId="3" r:id="rId3"/>
  </sheets>
  <externalReferences>
    <externalReference r:id="rId4"/>
  </externalReferences>
  <definedNames>
    <definedName name="ACOMPANHAMENTO" hidden="1">IF(VALUE([1]MENU!$O$4)=2,"BM","PLE")</definedName>
    <definedName name="_xlnm.Print_Area" localSheetId="1">MC!$A$1:$E$138</definedName>
    <definedName name="_xlnm.Print_Area" localSheetId="0">PO!$A$1:$J$161</definedName>
    <definedName name="AUTOEVENTO" hidden="1">[1]CÁLCULO!$A$12</definedName>
    <definedName name="CÁLCULO.TotalAdmLocal" hidden="1">IF(AUTOEVENTO="manual",SUMIF([1]CÁLCULO!$M$15:$M$147,1,[1]ORÇAMENTO!$X$15:$X$147),0)</definedName>
    <definedName name="CRONO.LinhasNecessarias" hidden="1">COUNTIF([1]QCI!$B$13:$B$24,"Manual")+COUNTIF([1]QCI!$B$13:$B$24,"SemiAuto")+COUNT(ORÇAMENTO.ListaCrono)</definedName>
    <definedName name="CRONO.MaxParc" hidden="1">[1]CRONO!#REF!+[1]CRONO!A1</definedName>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[1]DADOS!$F$36</definedName>
    <definedName name="Import.DataBase" hidden="1">OFFSET([1]DADOS!$G$19,0,-1)</definedName>
    <definedName name="Import.DescLote" hidden="1">[1]DADOS!$F$17</definedName>
    <definedName name="Import.Desoneracao" hidden="1">OFFSET([1]DADOS!$G$18,0,-1)</definedName>
    <definedName name="Import.empresa" hidden="1">[1]DADOS!$F$37</definedName>
    <definedName name="Import.Município" hidden="1">[1]DADOS!$F$6</definedName>
    <definedName name="Import.Proponente" hidden="1">[1]DADOS!$F$5</definedName>
    <definedName name="import.recurso" hidden="1">[1]DADOS!$F$4</definedName>
    <definedName name="Import.RegimeExecução" hidden="1">OFFSET([1]DADOS!$G$39,0,-1)</definedName>
    <definedName name="Import.RespOrçamento" hidden="1">[1]DADOS!$F$22:$F$24</definedName>
    <definedName name="Import.SICONV" hidden="1">[1]DADOS!$F$8</definedName>
    <definedName name="ORÇAMENTO.BancoRef" hidden="1">PO!#REF!</definedName>
    <definedName name="ORÇAMENTO.CustoUnitario" hidden="1">ROUND(PO!$U1,15-13*PO!#REF!)</definedName>
    <definedName name="ORÇAMENTO.ListaCrono" hidden="1">OFFSET([1]ORÇAMENTO!$AD$15,1,0):OFFSET([1]ORÇAMENTO!$AD$147,-1,0)</definedName>
    <definedName name="ORÇAMENTO.PrecoUnitarioLicitado" hidden="1">PO!$AL1</definedName>
    <definedName name="QCI.ExisteManual" hidden="1">(COUNTIF([1]QCI!$B$13:$B$24,"Manual")+COUNTIF([1]QCI!$B$13:$B$24,"SemiAuto"))&gt;0</definedName>
    <definedName name="REFERENCIA.Descricao" hidden="1">IF(ISNUMBER(PO!$AF1),OFFSET(INDIRECT(ORÇAMENTO.BancoRef),PO!$AF1-1,3,1),PO!$AF1)</definedName>
    <definedName name="REFERENCIA.Unidade" hidden="1">IF(ISNUMBER(PO!$AF1),OFFSET(INDIRECT(ORÇAMENTO.BancoRef),PO!$AF1-1,4,1),"-")</definedName>
    <definedName name="SomaAgrup" hidden="1">SUMIF(OFFSET(PO!$C1,1,0,PO!$D1),"S",OFFSET(PO!A1,1,0,PO!$D1))</definedName>
    <definedName name="TIPOORCAMENTO" hidden="1">IF(VALUE([1]MENU!$O$3)=2,"Licitado","Proposto")</definedName>
    <definedName name="VTOTAL1" hidden="1">ROUND(PO!$T1*PO!$W1,15-13*PO!#REF!)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3" l="1"/>
  <c r="F49" i="3"/>
  <c r="F44" i="3"/>
  <c r="G5" i="3"/>
  <c r="D5" i="3"/>
  <c r="C5" i="3"/>
  <c r="A5" i="3"/>
  <c r="R4" i="3"/>
  <c r="L4" i="3"/>
  <c r="M43" i="3" l="1"/>
  <c r="N43" i="3"/>
  <c r="Q43" i="3"/>
  <c r="O43" i="3"/>
  <c r="P43" i="3"/>
  <c r="R43" i="3"/>
  <c r="R26" i="3"/>
  <c r="P26" i="3"/>
  <c r="G26" i="3"/>
  <c r="H26" i="3"/>
  <c r="L26" i="3"/>
  <c r="N26" i="3"/>
  <c r="Q26" i="3"/>
  <c r="I26" i="3"/>
  <c r="O26" i="3"/>
  <c r="M26" i="3"/>
  <c r="K26" i="3"/>
  <c r="J26" i="3"/>
  <c r="Q14" i="3"/>
  <c r="J14" i="3"/>
  <c r="P14" i="3"/>
  <c r="M14" i="3"/>
  <c r="N14" i="3"/>
  <c r="R14" i="3"/>
  <c r="I14" i="3"/>
  <c r="H14" i="3"/>
  <c r="L14" i="3"/>
  <c r="O14" i="3"/>
  <c r="K14" i="3"/>
  <c r="G14" i="3"/>
  <c r="L36" i="3"/>
  <c r="G36" i="3"/>
  <c r="H36" i="3"/>
  <c r="N36" i="3"/>
  <c r="O36" i="3"/>
  <c r="Q36" i="3"/>
  <c r="M36" i="3"/>
  <c r="P36" i="3"/>
  <c r="J36" i="3"/>
  <c r="I36" i="3"/>
  <c r="K36" i="3"/>
  <c r="R36" i="3"/>
  <c r="P24" i="3"/>
  <c r="M24" i="3"/>
  <c r="H24" i="3"/>
  <c r="J24" i="3"/>
  <c r="R24" i="3"/>
  <c r="L24" i="3"/>
  <c r="N24" i="3"/>
  <c r="Q24" i="3"/>
  <c r="I24" i="3"/>
  <c r="O24" i="3"/>
  <c r="K24" i="3"/>
  <c r="G24" i="3"/>
  <c r="H16" i="3"/>
  <c r="L16" i="3"/>
  <c r="Q16" i="3"/>
  <c r="J16" i="3"/>
  <c r="N16" i="3"/>
  <c r="G16" i="3"/>
  <c r="M16" i="3"/>
  <c r="P16" i="3"/>
  <c r="I16" i="3"/>
  <c r="O16" i="3"/>
  <c r="K16" i="3"/>
  <c r="R16" i="3"/>
  <c r="R22" i="3"/>
  <c r="G22" i="3"/>
  <c r="P22" i="3"/>
  <c r="I22" i="3"/>
  <c r="M22" i="3"/>
  <c r="L22" i="3"/>
  <c r="J22" i="3"/>
  <c r="H22" i="3"/>
  <c r="N22" i="3"/>
  <c r="O22" i="3"/>
  <c r="K22" i="3"/>
  <c r="Q22" i="3"/>
  <c r="L28" i="3"/>
  <c r="J28" i="3"/>
  <c r="H28" i="3"/>
  <c r="G28" i="3"/>
  <c r="O28" i="3"/>
  <c r="N28" i="3"/>
  <c r="P28" i="3"/>
  <c r="Q28" i="3"/>
  <c r="I28" i="3"/>
  <c r="M28" i="3"/>
  <c r="K28" i="3"/>
  <c r="R28" i="3"/>
  <c r="J34" i="3"/>
  <c r="M34" i="3"/>
  <c r="I34" i="3"/>
  <c r="G34" i="3"/>
  <c r="O34" i="3"/>
  <c r="H34" i="3"/>
  <c r="Q34" i="3"/>
  <c r="N34" i="3"/>
  <c r="R34" i="3"/>
  <c r="L34" i="3"/>
  <c r="K34" i="3"/>
  <c r="P34" i="3"/>
  <c r="R38" i="3"/>
  <c r="L38" i="3"/>
  <c r="H38" i="3"/>
  <c r="Q38" i="3"/>
  <c r="J38" i="3"/>
  <c r="O38" i="3"/>
  <c r="M38" i="3"/>
  <c r="G38" i="3"/>
  <c r="N38" i="3"/>
  <c r="I38" i="3"/>
  <c r="K38" i="3"/>
  <c r="P38" i="3"/>
  <c r="R10" i="3"/>
  <c r="J10" i="3"/>
  <c r="N10" i="3"/>
  <c r="I10" i="3"/>
  <c r="L10" i="3"/>
  <c r="H10" i="3"/>
  <c r="O10" i="3"/>
  <c r="P10" i="3"/>
  <c r="M10" i="3"/>
  <c r="Q10" i="3"/>
  <c r="K10" i="3"/>
  <c r="G10" i="3"/>
  <c r="Q32" i="3"/>
  <c r="G32" i="3"/>
  <c r="I32" i="3"/>
  <c r="P32" i="3"/>
  <c r="M32" i="3"/>
  <c r="N32" i="3"/>
  <c r="O32" i="3"/>
  <c r="H32" i="3"/>
  <c r="R32" i="3"/>
  <c r="J32" i="3"/>
  <c r="K32" i="3"/>
  <c r="L32" i="3"/>
  <c r="H20" i="3"/>
  <c r="G20" i="3"/>
  <c r="J20" i="3"/>
  <c r="I20" i="3"/>
  <c r="O20" i="3"/>
  <c r="N20" i="3"/>
  <c r="Q20" i="3"/>
  <c r="M20" i="3"/>
  <c r="L20" i="3"/>
  <c r="R20" i="3"/>
  <c r="K20" i="3"/>
  <c r="P20" i="3"/>
  <c r="N18" i="3"/>
  <c r="R18" i="3"/>
  <c r="J18" i="3"/>
  <c r="H18" i="3"/>
  <c r="L18" i="3"/>
  <c r="P18" i="3"/>
  <c r="Q18" i="3"/>
  <c r="G18" i="3"/>
  <c r="M18" i="3"/>
  <c r="O18" i="3"/>
  <c r="K18" i="3"/>
  <c r="I18" i="3"/>
  <c r="G12" i="3"/>
  <c r="P12" i="3"/>
  <c r="R12" i="3"/>
  <c r="N12" i="3"/>
  <c r="O12" i="3"/>
  <c r="J12" i="3"/>
  <c r="L12" i="3"/>
  <c r="I12" i="3"/>
  <c r="Q12" i="3"/>
  <c r="H12" i="3"/>
  <c r="K12" i="3"/>
  <c r="M12" i="3"/>
  <c r="L30" i="3"/>
  <c r="N30" i="3"/>
  <c r="G30" i="3"/>
  <c r="O30" i="3"/>
  <c r="J30" i="3"/>
  <c r="R30" i="3"/>
  <c r="Q30" i="3"/>
  <c r="I30" i="3"/>
  <c r="P30" i="3"/>
  <c r="M30" i="3"/>
  <c r="K30" i="3"/>
  <c r="H30" i="3"/>
  <c r="G40" i="3"/>
  <c r="J40" i="3"/>
  <c r="I40" i="3"/>
  <c r="N40" i="3"/>
  <c r="Q40" i="3"/>
  <c r="O40" i="3"/>
  <c r="H40" i="3"/>
  <c r="M40" i="3"/>
  <c r="L40" i="3"/>
  <c r="P40" i="3"/>
  <c r="K40" i="3"/>
  <c r="R40" i="3"/>
</calcChain>
</file>

<file path=xl/sharedStrings.xml><?xml version="1.0" encoding="utf-8"?>
<sst xmlns="http://schemas.openxmlformats.org/spreadsheetml/2006/main" count="1387" uniqueCount="508">
  <si>
    <t>PO - PLANILHA ORÇAMENTÁRIA</t>
  </si>
  <si>
    <t>Nº OPERAÇÃO</t>
  </si>
  <si>
    <t>Nº SICONV</t>
  </si>
  <si>
    <t>PROPONENTE / TOMADOR</t>
  </si>
  <si>
    <t>APELIDO DO EMPREENDIMENTO</t>
  </si>
  <si>
    <t>LOCALIDADE SINAPI</t>
  </si>
  <si>
    <t>DATA BASE</t>
  </si>
  <si>
    <t>Item</t>
  </si>
  <si>
    <t>Fonte</t>
  </si>
  <si>
    <t>Código</t>
  </si>
  <si>
    <t>Descrição</t>
  </si>
  <si>
    <t>Unidade</t>
  </si>
  <si>
    <t>Quantidade</t>
  </si>
  <si>
    <t>Preço Unitário (com BDI) (R$)</t>
  </si>
  <si>
    <t>Preço Total
(R$)</t>
  </si>
  <si>
    <t>SINAPI</t>
  </si>
  <si>
    <t>BDI 1</t>
  </si>
  <si>
    <t>REABILITAÇÃO E REQUALIFICAÇÃO URBANÍSTICA DA AV. ALMIRANTE BARROSO E ÁREA DO ENTORNO NO MUNICÍPIO DE CABO FRIO-RJ</t>
  </si>
  <si>
    <t>ADMINISTRAÇÃO LOCAL</t>
  </si>
  <si>
    <t>COMP01</t>
  </si>
  <si>
    <t>CANTEIRO DE OBRAS</t>
  </si>
  <si>
    <t>101510</t>
  </si>
  <si>
    <t>93210</t>
  </si>
  <si>
    <t>93584</t>
  </si>
  <si>
    <t>EMOP</t>
  </si>
  <si>
    <t>02.006.0015-0</t>
  </si>
  <si>
    <t>02.006.0020-0</t>
  </si>
  <si>
    <t>02.006.0010-0</t>
  </si>
  <si>
    <t>04.005.0300-0</t>
  </si>
  <si>
    <t>04.013.0015-0</t>
  </si>
  <si>
    <t>98459</t>
  </si>
  <si>
    <t>SINAPI-I</t>
  </si>
  <si>
    <t>4813</t>
  </si>
  <si>
    <t>02.011.0010-0</t>
  </si>
  <si>
    <t>SCO</t>
  </si>
  <si>
    <t>AD20.25.0200 (/)</t>
  </si>
  <si>
    <t>AD20.25.0250 (/)</t>
  </si>
  <si>
    <t>LOCAÇÃO DE OBRA</t>
  </si>
  <si>
    <t>99058</t>
  </si>
  <si>
    <t>SE20.10.0150(/)</t>
  </si>
  <si>
    <t>Cotação</t>
  </si>
  <si>
    <t>COT07</t>
  </si>
  <si>
    <t>REFORMA DO MIRANTE DO FORTE</t>
  </si>
  <si>
    <t>DEMOLIÇÕES E RETIRADAS</t>
  </si>
  <si>
    <t>COMP03</t>
  </si>
  <si>
    <t>COMP02</t>
  </si>
  <si>
    <t>COMP05</t>
  </si>
  <si>
    <t>100981</t>
  </si>
  <si>
    <t>97912</t>
  </si>
  <si>
    <t>COMP12</t>
  </si>
  <si>
    <t>SUBSTITUIÇÃO DE DECK DE MADEIRA E PISO</t>
  </si>
  <si>
    <t>COMP04</t>
  </si>
  <si>
    <t>ES09.99.0253</t>
  </si>
  <si>
    <t>102225</t>
  </si>
  <si>
    <t>102233</t>
  </si>
  <si>
    <t>102193</t>
  </si>
  <si>
    <t>COMP06</t>
  </si>
  <si>
    <t>94995</t>
  </si>
  <si>
    <t>COMP20</t>
  </si>
  <si>
    <t>MOBILIÁRIO E PAISAGISMO</t>
  </si>
  <si>
    <t>PJ25.05.0153</t>
  </si>
  <si>
    <t>COMP07</t>
  </si>
  <si>
    <t>94964</t>
  </si>
  <si>
    <t>7155</t>
  </si>
  <si>
    <t>ET15.10.0250 (/)</t>
  </si>
  <si>
    <t>ET15.10.0100 (/)</t>
  </si>
  <si>
    <t>PJ25.20.0061</t>
  </si>
  <si>
    <t>09.003.0192-0</t>
  </si>
  <si>
    <t>09.003.0026-0</t>
  </si>
  <si>
    <t>13.333.0015-0</t>
  </si>
  <si>
    <t>PJ05.10.0112</t>
  </si>
  <si>
    <t>103307</t>
  </si>
  <si>
    <t>100758</t>
  </si>
  <si>
    <t>INTERVENÇÕES NA AVENIDA ALMIRANTE BARROSO</t>
  </si>
  <si>
    <t>PAVIMENTAÇÃO E PASSEIOS</t>
  </si>
  <si>
    <t>SC05.05.2900(/)</t>
  </si>
  <si>
    <t>SC05.05.0250(/)</t>
  </si>
  <si>
    <t>SC05.05.0300</t>
  </si>
  <si>
    <t>101850</t>
  </si>
  <si>
    <t>BP05.05.0050</t>
  </si>
  <si>
    <t>BASE DE BRITA CORRIDA, INCLUSIVE FORNECIMENTO DOS MATERIAIS, MEDIDA APÓS A COMPACTAÇÃO.</t>
  </si>
  <si>
    <t>M3</t>
  </si>
  <si>
    <t>96388</t>
  </si>
  <si>
    <t>COMP08</t>
  </si>
  <si>
    <t>94265</t>
  </si>
  <si>
    <t>94266</t>
  </si>
  <si>
    <t>13.333.0010-0</t>
  </si>
  <si>
    <t>DRENAGEM</t>
  </si>
  <si>
    <t>101600</t>
  </si>
  <si>
    <t>101571</t>
  </si>
  <si>
    <t>06.203.0021-0</t>
  </si>
  <si>
    <t>06.203.0024-0</t>
  </si>
  <si>
    <t>06.203.0020-0</t>
  </si>
  <si>
    <t>COMP09</t>
  </si>
  <si>
    <t>COMP10</t>
  </si>
  <si>
    <t>COMP11</t>
  </si>
  <si>
    <t>103007</t>
  </si>
  <si>
    <t>COMP22</t>
  </si>
  <si>
    <t>6240</t>
  </si>
  <si>
    <t>COMP21</t>
  </si>
  <si>
    <t>11.009.0013-0</t>
  </si>
  <si>
    <t>40294</t>
  </si>
  <si>
    <t>REFORMA DO CANTO DO FORTE E PRAÇA SUBIDA DO LIDO</t>
  </si>
  <si>
    <t>DEMOLIÇÃO E TRANSPORTE</t>
  </si>
  <si>
    <t>PISOS</t>
  </si>
  <si>
    <t>BP20.20.0053</t>
  </si>
  <si>
    <t>COMP23</t>
  </si>
  <si>
    <t>ILUMINAÇÃO</t>
  </si>
  <si>
    <t>97667</t>
  </si>
  <si>
    <t>93661</t>
  </si>
  <si>
    <t>101880</t>
  </si>
  <si>
    <t xml:space="preserve">IP05.10.0450(/) </t>
  </si>
  <si>
    <t xml:space="preserve">IP60.20.0500(/) </t>
  </si>
  <si>
    <t xml:space="preserve">IP05.55.0100(/) </t>
  </si>
  <si>
    <t xml:space="preserve">IP05.50.0506(/) </t>
  </si>
  <si>
    <t xml:space="preserve">IP05.35.0100(/) </t>
  </si>
  <si>
    <t>COMP14</t>
  </si>
  <si>
    <t>COMP15</t>
  </si>
  <si>
    <t>COMP16</t>
  </si>
  <si>
    <t>18.027.0434-0</t>
  </si>
  <si>
    <t>21.001.0060-0</t>
  </si>
  <si>
    <t>93402</t>
  </si>
  <si>
    <t>93403</t>
  </si>
  <si>
    <t>COMP17</t>
  </si>
  <si>
    <t>COMP18</t>
  </si>
  <si>
    <t>SINALIZAÇÃO VERTICAL E HORIZONTAL</t>
  </si>
  <si>
    <t>COMP19</t>
  </si>
  <si>
    <t>34723</t>
  </si>
  <si>
    <t>Encargos sociais:</t>
  </si>
  <si>
    <t>Para elaboração deste orçamento, foram utilizados os encargos sociais do SINAPI para a Unidade da Federação indicada.</t>
  </si>
  <si>
    <t>Observações:</t>
  </si>
  <si>
    <t>Siglas da Composição do Investimento: RA - Rateio proporcional entre Repasse e Contrapartida; RP - 100% Repasse; CP - 100% Contrapartida; OU - 100% Outros.</t>
  </si>
  <si>
    <t>Local</t>
  </si>
  <si>
    <t>Responsável Técnico</t>
  </si>
  <si>
    <t>Nome:</t>
  </si>
  <si>
    <t>CREA/CAU:</t>
  </si>
  <si>
    <t>Data</t>
  </si>
  <si>
    <t>ART/RRT:</t>
  </si>
  <si>
    <t>Orçamento Base para Licitação - OGU</t>
  </si>
  <si>
    <t>1040442-03</t>
  </si>
  <si>
    <t>845082</t>
  </si>
  <si>
    <t>MUNICÍPIO DE CABO FRIO</t>
  </si>
  <si>
    <t>DESCRIÇÃO DO LOTE</t>
  </si>
  <si>
    <t>MUNICÍPIO / UF</t>
  </si>
  <si>
    <t>BDI 2</t>
  </si>
  <si>
    <t>BDI 3</t>
  </si>
  <si>
    <t>RIO DE JANEIRO</t>
  </si>
  <si>
    <t>01-23 (N DES.)</t>
  </si>
  <si>
    <t>CABO FRIO/RJ</t>
  </si>
  <si>
    <t>23,38%</t>
  </si>
  <si>
    <t>0,00%</t>
  </si>
  <si>
    <t>Custo Unitário (sem BDI) (R$)</t>
  </si>
  <si>
    <t>BDI
(%)</t>
  </si>
  <si>
    <t>-</t>
  </si>
  <si>
    <t>1.</t>
  </si>
  <si>
    <t>1.1.</t>
  </si>
  <si>
    <t>1.1.0.1.</t>
  </si>
  <si>
    <t>TOTAL</t>
  </si>
  <si>
    <t>1.2.</t>
  </si>
  <si>
    <t>1.2.0.1.</t>
  </si>
  <si>
    <t>ENTRADA DE ENERGIA ELÉTRICA, AÉREA, TRIFÁSICA, COM CAIXA DE EMBUTIR, CABO DE 16 MM2 E DISJUNTOR DIN 50A (NÃO INCLUSO O POSTE DE CONCRETO). AF_07/2020_PS</t>
  </si>
  <si>
    <t>UN</t>
  </si>
  <si>
    <t>EXECUÇÃO DE ESCRITÓRIO EM CANTEIRO DE OBRA EM CHAPA DE MADEIRA COMPENSADA, NÃO INCLUSO MOBILIÁRIO E EQUIPAMENTOS. AF_02/2016</t>
  </si>
  <si>
    <t>M2</t>
  </si>
  <si>
    <t>EXECUÇÃO DE REFEITÓRIO EM CANTEIRO DE OBRA EM CHAPA DE MADEIRA COMPENSADA, NÃO INCLUSO MOBILIÁRIO E EQUIPAMENTOS. AF_02/2016</t>
  </si>
  <si>
    <t>EXECUÇÃO DE ALMOXARIFADO EM CANTEIRO DE OBRA EM CHAPA DE MADEIRA COMPENSADA, INCLUSO PRATELEIRAS. AF_02/2016</t>
  </si>
  <si>
    <t>1.2.0.2.</t>
  </si>
  <si>
    <t>EXECUÇÃO DE RESERVATÓRIO ELEVADO DE ÁGUA (1000 LITROS) EM CANTEIRO DE OBRA, APOIADO EM ESTRUTURA DE MADEIRA. AF_02/2016_PA</t>
  </si>
  <si>
    <t>EXECUÇÃO DE DEPÓSITO EM CANTEIRO DE OBRA EM CHAPA DE MADEIRA COMPENSADA, NÃO INCLUSO MOBILIÁRIO. AF_04/2016</t>
  </si>
  <si>
    <t>1.2.0.3.</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</si>
  <si>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</si>
  <si>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UNXMES</t>
  </si>
  <si>
    <t>1.2.0.4.</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</si>
  <si>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</si>
  <si>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1.2.0.5.</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</si>
  <si>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</si>
  <si>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1.2.0.6.</t>
  </si>
  <si>
    <t>TRANSPORTE DE CONTAINER,SEGUNDO DESCRICAO DA FAMILIA 02.006,EXCLUSIVE CARGA E DESCARGA(VIDE ITEM 04.013.0015)</t>
  </si>
  <si>
    <t>UNXKM</t>
  </si>
  <si>
    <t>1.2.0.7.</t>
  </si>
  <si>
    <t>CARGA E DESCARGA DE CONTAINER,SEGUNDO DESCRICAO DA FAMILIA 02.006</t>
  </si>
  <si>
    <t>1.2.0.8.</t>
  </si>
  <si>
    <t>TAPUME COM TELHA METÁLICA. AF_05/2018</t>
  </si>
  <si>
    <t>PLACA DE OBRA (PARA CONSTRUCAO CIVIL) EM CHAPA GALVANIZADA *N. 22*, ADESIVADA, DE *2,4 X 1,2* M (SEM POSTES PARA FIXACAO)</t>
  </si>
  <si>
    <t xml:space="preserve">M2    </t>
  </si>
  <si>
    <t>1.2.0.9.</t>
  </si>
  <si>
    <t>CERCA PROTETORA DE BORDA DE VALA OU OBRA,COM TELA PLASTICA NA COR LARANJA OU AMARELA,CONSIDERANDO 2 VEZES DE UTILIZACAO,INCLUSIVE APOIOS,FORNECIMENTO,COLOCACAO E RETIRADA</t>
  </si>
  <si>
    <t>1.2.0.10.</t>
  </si>
  <si>
    <t xml:space="preserve">Placa de sinalizacao para obra na via publica, com 0,60m de largura por 1m de altura, com avisos em letras pintadas, compreendendo o fornecimento e pintura, inclusive da estrutura e suporte em madeira serrada e base de concreto. </t>
  </si>
  <si>
    <t>1.2.0.11.</t>
  </si>
  <si>
    <t xml:space="preserve">Placa de sinalizacao para obra na via publica, compreendendo exclusivamente o servico de colocacao e retirada. </t>
  </si>
  <si>
    <t>1.3.</t>
  </si>
  <si>
    <t>LOCAÇÃO DE PONTO PARA REFERÊNCIA TOPOGRÁFICA. AF_10/2018</t>
  </si>
  <si>
    <t>1.3.0.1.</t>
  </si>
  <si>
    <t xml:space="preserve">Levantamento topografico, planialtimetrico e cadastral, executado de acordo com as especificacoes da Prefeitura da Cidade do Rio de Janeiro, em terreno de orografia acidentada, vegetacao rala e edificacao leve, com area de ate 4 ha (escala 1:500). </t>
  </si>
  <si>
    <t>Ha</t>
  </si>
  <si>
    <t>1.3.0.2.</t>
  </si>
  <si>
    <t>MONITORAMENTO ARQUEOLÓGICO</t>
  </si>
  <si>
    <t>MÊS</t>
  </si>
  <si>
    <t>1.4.</t>
  </si>
  <si>
    <t>1.4.1.</t>
  </si>
  <si>
    <t>TRANSPORTE COM CAMINHÃO BASCULANTE DE 6 M³, EM VIA URBANA EM LEITO NATURAL (UNIDADE: M3XKM).</t>
  </si>
  <si>
    <t>M3XKM</t>
  </si>
  <si>
    <t>1.4.1.1.</t>
  </si>
  <si>
    <t>REMOÇÃO DE GUARDA-CORPO DE MADEIRA EXISTENTE, DE FORMA MANUAL, SEM REAPROVEITAMENTO</t>
  </si>
  <si>
    <t>M²</t>
  </si>
  <si>
    <t>DECK EM MADEIRA APARELHADA, COM ASSOALHO DE (10 X 2)CM, VIGAS LONGITUDINAIS DE (5,5 X 13)CM, TRANSVERSAIS DE (5,0 X 12,5)CM, CONFORME PROJETO. FORNECIMENTO E INSTALACAO.  (REF. SCO (ES 10.99.0253 (/)))</t>
  </si>
  <si>
    <t>1.4.1.2.</t>
  </si>
  <si>
    <t>CARGA, MANOBRA E DESCARGA DE ENTULHO EM CAMINHÃO BASCULANTE 6 M³ - CARGA COM ESCAVADEIRA HIDRÁULICA  (CAÇAMBA DE 0,80 M³ / 111 HP) E DESCARGA LIVRE (UNIDADE: M3). AF_07/2020</t>
  </si>
  <si>
    <t>1.4.1.3.</t>
  </si>
  <si>
    <t>TRANSPORTE COM CAMINHÃO BASCULANTE DE 6 M³, EM VIA URBANA EM LEITO NATURAL (UNIDADE: M3XKM). AF_07/2020</t>
  </si>
  <si>
    <t>EXECUÇÃO DE LAJE PARA REFORÇO SUPERFICIAL DE TUBOS PEAD, COM ESPESSURA DE 15CM, CONFORME DETALHAMENTO EM PROJETO</t>
  </si>
  <si>
    <t>1.4.2.</t>
  </si>
  <si>
    <t>Deck em madeira aparelhada, formado por pecas de (2x10)cm, com intervalos de 2,5cm e apoiadas em travessas de madeirea serrada (7,5cm x 7,5cm / 3" x 3") e estrutura em pilares de madeira com 15x15cm, tratado com Pentox ou similar, altura util media de 1,50m, enterrado 1m de profundidade.  (REF. ES.10.99.0250(A))</t>
  </si>
  <si>
    <t xml:space="preserve">DECK EM MADEIRA APARELHADA, COM ASSOALHO DE (10 X 2)CM, VIGAS LONGITUDINAIS DE (7,5 X 15)CM, TRANSVERSAIS DE (10 X 15)CM, GUARDA-CORPO COMPOSTO DE PECAS DE (15 X 15)CM E (20 X 2,5)CM, CONFORME PROJETO. FORNECIMENTO E INSTALACAO </t>
  </si>
  <si>
    <t>1.4.2.1.</t>
  </si>
  <si>
    <t>1.4.2.2.</t>
  </si>
  <si>
    <t>PINTURA VERNIZ (INCOLOR) POLIURETÂNICO (RESINA ALQUÍDICA MODIFICADA) EM MADEIRA, 3 DEMÃOS. AF_01/2021</t>
  </si>
  <si>
    <t>1.4.2.3.</t>
  </si>
  <si>
    <t>PINTURA IMUNIZANTE PARA MADEIRA, 1 DEMÃO. AF_01/2021</t>
  </si>
  <si>
    <t>1.4.2.4.</t>
  </si>
  <si>
    <t>LIXAMENTO DE MADEIRA PARA APLICAÇÃO DE FUNDO OU PINTURA. AF_01/2021</t>
  </si>
  <si>
    <t>MURO DE ALVENARIA EM PEDRA DE MÃO ARGAMASSADA</t>
  </si>
  <si>
    <t>M³</t>
  </si>
  <si>
    <t>1.4.2.5.</t>
  </si>
  <si>
    <t>EXECUÇÃO DE PASSEIO (CALÇADA) OU PISO DE CONCRETO COM CONCRETO MOLDADO IN LOCO, USINADO, ACABAMENTO CONVENCIONAL, ESPESSURA 8 CM, ARMADO. AF_08/2022</t>
  </si>
  <si>
    <t xml:space="preserve"> GUARDA-CORPO DE MADEIRA DE LEI APARELHADA,NA ALTURA UTIL DE 1,00M,ENGASTADO 15CM NO CONCRETO,INTERCALADO POR MONTANTES DE 14,00CMX14,00CM,COM ESPACAMENTO DE 1,00M, COM RÉGUAS DE MADEIRA DE 19,00CMX5,50CM.FORNECIMENTO E COLOCACAO . (REF. EMOP 14.006.0353-0)</t>
  </si>
  <si>
    <t>M</t>
  </si>
  <si>
    <t>1.4.3.</t>
  </si>
  <si>
    <t>1.4.3.1.</t>
  </si>
  <si>
    <t>MESA DE JOGOS COM 4 BANCOS, TAMPO DE MESA EM MARMORITE ARMADO, NA COR NATURAL, TENDO NO CENTRO TABULEIRO DE XADREZ EM MARMORITE NAS CORES BRANCA E PRETA, PÉS (MESA E BANCOS) DE CONCRETO ARMADO, CONFORME PROJETO FPJ. FORNECIMENTO E COLOCAÇÃO</t>
  </si>
  <si>
    <t>1.4.3.2.</t>
  </si>
  <si>
    <t>1.4.3.3.</t>
  </si>
  <si>
    <t>Estrado em madeira Ipê, formado por ripas de 2x10cm, fixadas com parafusos de aço carbono de (5/16" x 2"). Fornecimento e instalacao. (REF. SCO ES 10.99.0350 (A))</t>
  </si>
  <si>
    <t>1.4.3.4.</t>
  </si>
  <si>
    <t>CONCRETO FCK = 20MPA, TRAÇO 1:2,7:3 (EM MASSA SECA DE CIMENTO/ AREIA MÉDIA/ BRITA 1) - PREPARO MECÂNICO COM BETONEIRA 400 L. AF_05/2021</t>
  </si>
  <si>
    <t>1.4.3.5.</t>
  </si>
  <si>
    <t>TELA DE ACO SOLDADA NERVURADA, CA-60, Q-138, (2,20 KG/M2), DIAMETRO DO FIO = 4,2 MM, LARGURA = 2,45 M, ESPACAMENTO DA MALHA = 10  X 10 CM</t>
  </si>
  <si>
    <t xml:space="preserve">Formas de madeira para moldagem de pecas de concreto com paramentos curvos servindo a madeira 2 vezes inclusive desmoldagem exclusive escoramento. </t>
  </si>
  <si>
    <t xml:space="preserve">Formas de madeira para moldagem de pecas de concreto armado com paramentos planos, em lajes, vigas, paredes, etc., inclusive fornecimento dos materiais e desmoldagem servindo a madeira 1,4 vezes, tabuas de madeira serrada, com 2,5cm de espessura, servindo tambem para travessas, exclusive escoramento. </t>
  </si>
  <si>
    <t>1.4.3.6.</t>
  </si>
  <si>
    <t xml:space="preserve">BICICLETARIO EM TUBO DE FERRO GALVANIZADO (EXTERNA E INTERNAMENTE) COM DIÂMETRO DE 1 1/2" E ESPESSURA DE PAREDE DE 1/8", ESPESSURA DA PAREDE DE 2,65MM, DOBRADO A FRIO EM DOIS ANGULOS DE 90O E UM ANGULO DE 180°,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 </t>
  </si>
  <si>
    <t>1.4.3.7.</t>
  </si>
  <si>
    <t xml:space="preserve">ESPÉCIES VEGETAIS COM ALTURA DE(0,10 A 0,30)M,TIPO CAMBARA, AJUGA, BARLERIA-VERMELHA, VINCA, MARGARIDINHA AMARELA,  COROA-DE-CRISTO PEQUENA, ORELHA-DE-MACACO, LANTANA, LANTANA BRANCA, DOLAR, ONZE-HORAS, SALVIA, SELAGINELA, CINERARIA, SOLANO-RASTEIRO, JUNQUILHO-ALHOSOCIAL, BOTAO-DE-OURO OU SIMILAR E CONSIDERANDO 25 MUDAS POR M2 FORNECIMENTO </t>
  </si>
  <si>
    <t>1.4.3.8.</t>
  </si>
  <si>
    <t>ESPÉCIES VEGETAIS COM ALTURA DE (0,30 A 2,00)M, TIPO DRACENA DE MADAGASCAR, AGAVE DRAGÃO, PITEIRA DO CARIBE, CLUSIA, PLUMA, CAPIM DOS PAMPAS, DRACENA, MURTA, CARACASANA, FILODENDRO GLORIOSO, GUAIMBE DA FOLHA ONDULADA, ORELHA DE ONCA, IUCA  ELEFANTE OU SIMILAR. FORNECIMENTO</t>
  </si>
  <si>
    <t>1.4.3.9.</t>
  </si>
  <si>
    <t>ESPÉCIES VEGETAIS COM ALTURA DE (2,50 A 3,50)M, TIPO PALMEIRAS YAGRUS ROMAN ZOFFIANA (BABA-DE-BOI/JERIVA), AIPHANES CARYOTIFOLIA (PALMEIRA "SPINE"), LIVISTONIA CHINENSIS (LEQUE DA CHINA/FALSA LATANIA), RHAPIS EXCELSA (PALMEIRA RAFIA), ROYSTONEA OLERACEA (PALMEIRA REAL) OU SIMILAR. FORNECIMENTO</t>
  </si>
  <si>
    <t>1.4.3.10.</t>
  </si>
  <si>
    <t xml:space="preserve">PLANTIO DE GRAMA, TIPO ZOIZIA JAPONICA, INCLUSIVE FORNECIMENTO. </t>
  </si>
  <si>
    <t>1.4.3.11.</t>
  </si>
  <si>
    <t>INSTALAÇÃO DE LIXEIRA METÁLICA DUPLA, CAPACIDADE DE 60 L, EM TUBO DE AÇO CARBONO E CESTOS EM CHAPA DE AÇO COM PINTURA ELETROSTÁTICA, SOBRE PISO DE CONCRETO EXISTENTE. AF_11/2021</t>
  </si>
  <si>
    <t>1.4.3.12.</t>
  </si>
  <si>
    <t>PINTURA COM TINTA ALQUÍDICA DE ACABAMENTO (ESMALTE SINTÉTICO ACETINADO) APLICADA A ROLO OU PINCEL SOBRE SUPERFÍCIES METÁLICAS (EXCETO PERFIL) EXECUTADO EM OBRA (02 DEMÃOS). AF_01/2020</t>
  </si>
  <si>
    <t>1.5.</t>
  </si>
  <si>
    <t>1.5.1.</t>
  </si>
  <si>
    <t>1.5.1.1.</t>
  </si>
  <si>
    <t xml:space="preserve">Remocao manual de passeio de pedra portuguesa, inclusive farofa ou colchao de assentamento com ate 5cm de espessura. </t>
  </si>
  <si>
    <t>m2</t>
  </si>
  <si>
    <t>1.5.1.2.</t>
  </si>
  <si>
    <t xml:space="preserve">Arrancamento de meios-fios, de granito ou concreto retos ou curvos, inclusive afastamento lateral dentro do canteiro de servico. </t>
  </si>
  <si>
    <t>1.5.1.3.</t>
  </si>
  <si>
    <t>ARRANCAMENTO DE PARALELEPIPEDOS, INCLUSIVE AFASTAMENTO LATERAL DENTRO DO CANTEIRO DE SERVICO</t>
  </si>
  <si>
    <t>1.5.1.4.</t>
  </si>
  <si>
    <t>REASSENTAMENTO DE PARALELEPÍPEDOS, REJUNTAMENTO COM PÓ DE PEDRA, COM REAPROVEITAMENTO DOS PARALELEPÍPEDOS - INCLUSO RETIRADA E COLOCAÇÃO DO MATERIAL. AF_12/2020</t>
  </si>
  <si>
    <t>1.5.1.5.</t>
  </si>
  <si>
    <t>1.5.1.6.</t>
  </si>
  <si>
    <t>EXECUÇÃO E COMPACTAÇÃO DE BASE E OU SUB BASE PARA PAVIMENTAÇÃO DE SOLOS DE COMPORTAMENTO LATERÍTICO (ARENOSO) - EXCLUSIVE SOLO, ESCAVAÇÃO, CARGA E TRANSPORTE. AF_11/2019</t>
  </si>
  <si>
    <t>1.5.1.7.</t>
  </si>
  <si>
    <t>1.5.1.8.</t>
  </si>
  <si>
    <t>ESCAVAÇÃO MANUAL DE VALA PARA ASSENTAMENTO DE MURO DE PEDRA DE MÃO</t>
  </si>
  <si>
    <t>1.5.1.9.</t>
  </si>
  <si>
    <t>1.5.1.10.</t>
  </si>
  <si>
    <t>GUIA (MEIO-FIO) CONCRETO, MOLDADA  IN LOCO  EM TRECHO RETO COM EXTRUSORA, 15 CM BASE X 30 CM ALTURA. AF_06/2016</t>
  </si>
  <si>
    <t>1.5.1.11.</t>
  </si>
  <si>
    <t>GUIA (MEIO-FIO) CONCRETO, MOLDADA  IN LOCO  EM TRECHO CURVO COM EXTRUSORA, 15 CM BASE X 30 CM ALTURA. AF_06/2016</t>
  </si>
  <si>
    <t>1.5.1.12.</t>
  </si>
  <si>
    <t>REVESTIMENTO DE PISO COM CERÂMICA TÁTIL DIRECIONAL, (LADRILHO HIDRÁULICO), PARA PESSOAS COM NECESSIDADES ESPECÍFICAS, ASSENTES SOBRE SUPERFÍCIE EM OSSO, CONFORME ITEM 13.330.0010</t>
  </si>
  <si>
    <t>1.5.1.13.</t>
  </si>
  <si>
    <t>1.5.1.14.</t>
  </si>
  <si>
    <t>1.5.1.15.</t>
  </si>
  <si>
    <t>1.5.2.</t>
  </si>
  <si>
    <t>1.5.2.1.</t>
  </si>
  <si>
    <t>ESCAVAÇÃO MECANIZADA DE VALA COM PROF. ATÉ 1,5 M (MÉDIA MONTANTE E JUSANTE/UMA COMPOSIÇÃO POR TRECHO), RETROESCAV. (0,26 M3), LARG. DE 0,8 M A 1,5 M, EM SOLO DE 1A CATEGORIA, EM LOCAIS COM ALTO NÍVEL DE INTERFERÊNCIA. AF_02/2021</t>
  </si>
  <si>
    <t>1.5.2.2.</t>
  </si>
  <si>
    <t>REATERRO MECANIZADO DE VALA COM ESCAVADEIRA HIDRÁULICA (CAPACIDADE DA CAÇAMBA: 0,8 M³ / POTÊNCIA: 111 HP), LARGURA ATÉ 1,5 M, PROFUNDIDADE DE 1,5 A 3,0 M, COM SOLO DE 1ª CATEGORIA EM LOCAIS COM ALTO NÍVEL DE INTERFERÊNCIA. AF_04/2016</t>
  </si>
  <si>
    <t>1.5.2.3.</t>
  </si>
  <si>
    <t>ESCORAMENTO DE VALA, TIPO BLINDAGEM, COM PROFUNDIDADE DE 0 A 1,5 M, LARGURA MENOR QUE 1,5 M - EXECUÇÃO, NÃO INCLUI MATERIAL. AF_08/2020</t>
  </si>
  <si>
    <t>1.5.2.4.</t>
  </si>
  <si>
    <t>ESCORAMENTO DE VALA, TIPO PONTALETEAMENTO, COM PROFUNDIDADE DE 0 A 1,5 M, LARGURA MAIOR OU IGUAL A 1,5 M E MENOR QUE 2,5 M. AF_08/2020</t>
  </si>
  <si>
    <t>1.5.2.5.</t>
  </si>
  <si>
    <t xml:space="preserve">TUBO DE POLIETILENO DE ALTA DENSIDADE (PEAD), RESINA PE80/100, NORMA ISO 4427, CLASSE PN-4, DE=450MM. FORNECIMENTO </t>
  </si>
  <si>
    <t>1.5.2.6.</t>
  </si>
  <si>
    <t xml:space="preserve">TUBO DE POLIETILENO DE ALTA DENSIDADE (PEAD), RESINA PE80/100. NORMA ISO 4427, CLASSE PN-4, DE=630MM. FORNECIMENTO </t>
  </si>
  <si>
    <t xml:space="preserve">TUBO DE POLIETILENO DE ALTA DENSIDADE (PEAD), RESINA PE80/100, NORMA ISO 4427, CLASSE PN-4, DE=400MM. FORNECIMENTO </t>
  </si>
  <si>
    <t>1.5.2.7.</t>
  </si>
  <si>
    <t>ASSENTAMENTO DE TUBO FLEXIVEL, EXCLUSIVE FORNECIMENTO DESTE, PARA ÁGUAS PLUVIAIS, ATERRO E SOCA ATE A ALTURA DA GERATRIZ SUPERIOR DO TUBO, CONSIDERANDO O MATERIAL DA PROPRIA ESCAVAÇÃO, DIÂMETRO DE 450MM</t>
  </si>
  <si>
    <t>ASSENTAMENTO DE TUBO FLEXIVEL, EXCLUSIVE FORNECIMENTO DESTE, PARA ÁGUAS PLUVIAIS, ATERRO E SOCA ATE A ALTURA DA GERATRIZ SUPERIOR DO TUBO, CONSIDERANDO O MATERIAL DA PROPRIA ESCAVAÇÃO, DIÂMETRO DE 400MM</t>
  </si>
  <si>
    <t>1.5.2.8.</t>
  </si>
  <si>
    <t>ASSENTAMENTO DE TUBO FLEXIVEL, EXCLUSIVE FORNECIMENTO DESTE, PARA ÁGUAS PLUVIAIS, ATERRO E SOCA ATE A ALTURA DA GERATRIZ SUPERIOR DO TUBO, CONSIDERANDO O MATERIAL DA PROPRIA ESCAVAÇÃO, DIÂMETRO DE 630MM</t>
  </si>
  <si>
    <t>1.5.2.9.</t>
  </si>
  <si>
    <t>CAIXA COM GRELHA RETANGULAR DE FERRO FUNDIDO, EM ALVENARIA COM TIJOLOS CERÂMICOS MACIÇOS, DIMENSÕES INTERNAS: 0,30 X 1,00 X 0,5 M. AF_08/2021</t>
  </si>
  <si>
    <t>1.5.2.10.</t>
  </si>
  <si>
    <t>POÇO DE VISITA CIRCULAR PARA ESGOTO, EM CONCRETO PRÉ-MOLDADO, DIÂMETRO INTERNO = 1,0 M, PROFUNDIDADE ATÉ 1,50 M, EXCLUINDO TAMPÃO.</t>
  </si>
  <si>
    <t>UNIDADE</t>
  </si>
  <si>
    <t>1.5.2.11.</t>
  </si>
  <si>
    <t>TAMPAO FOFO SIMPLES COM BASE, CLASSE D400 CARGA MAX 40 T, REDONDO, TAMPA 600 MM, REDE PLUVIAL/ESGOTO (COM INSCRICAO EM RELEVO DO TIPO DE REDE)</t>
  </si>
  <si>
    <t xml:space="preserve">UN    </t>
  </si>
  <si>
    <t>1.5.2.12.</t>
  </si>
  <si>
    <t>POÇO DE VISITA CIRCULAR PARA ESGOTO, EM CONCRETO PRÉ-MOLDADO, DIÂMETRO INTERNO = 1,50 M, PROFUNDIDADE ATÉ 1,50 M, EXCLUINDO TAMPÃO. AF_04/2018</t>
  </si>
  <si>
    <t>1.5.2.13.</t>
  </si>
  <si>
    <t>1.5.2.14.</t>
  </si>
  <si>
    <t>1.5.2.15.</t>
  </si>
  <si>
    <t>LOCACAO DE BOMBA SUBMERSIVEL PARA DRENAGEM E ESGOTAMENTO, MOTOR ELETRICO TRIFASICO, POTENCIA DE 3 CV, DIAMETRO DE RECALQUE DE 2", FAIXA DE OPERACAO Q=84 M3/H (+ OU - 2,5 M3/H) E AMT=2 M, Q=9,1 M3/H (+ OU - 2 M3/H) E AMT = 12 M (+ OU - 2 M)</t>
  </si>
  <si>
    <t xml:space="preserve">H     </t>
  </si>
  <si>
    <t>1.6.</t>
  </si>
  <si>
    <t>1.6.1.</t>
  </si>
  <si>
    <t>1.6.1.1.</t>
  </si>
  <si>
    <t>1.6.1.2.</t>
  </si>
  <si>
    <t>1.6.1.3.</t>
  </si>
  <si>
    <t>1.6.2.</t>
  </si>
  <si>
    <t>1.6.2.1.</t>
  </si>
  <si>
    <t xml:space="preserve">MEIO-FIO DE CONCRETO PRÉ-MOLDADO (FCK=15MPA), MEDINDO 0,15M NA BASE E COM ALTURA DE 0,45M, REJUNTAMENTO COM ARGAMASSA DE CIMENTO E AREIA NO TRAÇO 1:4, INCLUSIVE O FORNECIMENTO DE TODOS OS MATERIAIS, ESCAVAÇÃO E REATERRO. (DESONERADO) </t>
  </si>
  <si>
    <t>1.6.2.2.</t>
  </si>
  <si>
    <t xml:space="preserve">EXECUÇÃO DE PASSEIO (CALÇADA) OU PISO DE CONCRETO COM CONCRETO MOLDADO IN LOCO, USINADO, ACABAMENTO CONVENCIONAL, ESPESSURA 10 CM, ARMADO. </t>
  </si>
  <si>
    <t>1.7.</t>
  </si>
  <si>
    <t>1.7.0.1.</t>
  </si>
  <si>
    <t>HASTE DE ATERRAMENTO 5/8  PARA SPDA - FORNECIMENTO E INSTALAÇÃO. AF_12/2017</t>
  </si>
  <si>
    <t>1.7.0.2.</t>
  </si>
  <si>
    <t>ELETRODUTO FLEXÍVEL CORRUGADO, PEAD, DN 50 (1 1/2"), PARA REDE ENTERRADA DE DISTRIBUIÇÃO DE ENERGIA ELÉTRICA - FORNECIMENTO E INSTALAÇÃO. AF_12/2021</t>
  </si>
  <si>
    <t>1.7.0.3.</t>
  </si>
  <si>
    <t>CABO DE COBRE FLEXÍVEL ISOLADO, 2,5 MM², ANTI-CHAMA 0,6/1,0 KV, PARA CIRCUITOS TERMINAIS - FORNECIMENTO E INSTALAÇÃO. AF_12/2015</t>
  </si>
  <si>
    <t>1.7.0.4.</t>
  </si>
  <si>
    <t>CABO DE COBRE FLEXÍVEL ISOLADO, 4 MM², ANTI-CHAMA 450/750 V, PARA CIRCUITOS TERMINAIS - FORNECIMENTO E INSTALAÇÃO. AF_12/2015</t>
  </si>
  <si>
    <t>1.7.0.5.</t>
  </si>
  <si>
    <t>CABO DE COBRE FLEXÍVEL ISOLADO, 6 MM², ANTI-CHAMA 450/750 V, PARA CIRCUITOS TERMINAIS - FORNECIMENTO E INSTALAÇÃO. AF_12/2015</t>
  </si>
  <si>
    <t>1.7.0.6.</t>
  </si>
  <si>
    <t>DISJUNTOR BIPOLAR TIPO DIN, CORRENTE NOMINAL DE 16A - FORNECIMENTO E INSTALAÇÃO. AF_10/2020</t>
  </si>
  <si>
    <t>1.7.0.7.</t>
  </si>
  <si>
    <t>DISPOSITIVO DPS CLASSE II, 1 POLO, TENSAO MAXIMA DE 175 V, CORRENTE MAXIMA DE *20* KA (TIPO AC)</t>
  </si>
  <si>
    <t>1.7.0.8.</t>
  </si>
  <si>
    <t>QUADRO DE DISTRIBUIÇÃO DE ENERGIA EM CHAPA DE AÇO GALVANIZADO, DE EMBUTIR, COM BARRAMENTO TRIFÁSICO, PARA 30 DISJUNTORES DIN 150A - FORNECIMENTO E INSTALAÇÃO. AF_10/2020</t>
  </si>
  <si>
    <t>LUMINARIA LED REFLETOR RETANGULAR BIVOLT, LUZ BRANCA, 10 W</t>
  </si>
  <si>
    <t>1.7.0.9.</t>
  </si>
  <si>
    <t xml:space="preserve">POSTE DE ACO, RETO, CONICO CONTINUO OU ESCALONADO, ALTURA DE 6M, SEM SAPATA. FORNECIMENTO. </t>
  </si>
  <si>
    <t>1.7.0.10.</t>
  </si>
  <si>
    <t xml:space="preserve">RETIRADA DE POSTE DE CONCRETO OU ACO DE 4,50M A 9M. </t>
  </si>
  <si>
    <t>1.7.0.11.</t>
  </si>
  <si>
    <t xml:space="preserve">COLOCACAO DE BRACO, PADRAO RIOLUZ, COM 0,57M OU 1,77M DE PROJECAO HORIZONTAL, PARA LUMINARIA LRJ-10, EM POSTE DE CONCRETO, COM FORNECIMENTO DAS FERRAGENS DE FIXACAO; EXCLUSIVE FORNECIMENTO DO BRACO. </t>
  </si>
  <si>
    <t>1.7.0.12.</t>
  </si>
  <si>
    <t xml:space="preserve">BRACO CURVO, EM ACO DE BAIXO TEOR DE CARBONO SAE 1010/1020 GALVANIZADO A FUSAO, INTERNA E EXTERNAMENTE POR IMERSAO UNICA EM BANHO DE ZINCO, CONFORME NBR-7398 E 7400 DA ABNT, COM 1,77M DE PROJECAO HORIZONTAL, DIAMETRO EXTERNO DE 48MM, CONFORME DESENHO A4-1407-PD E ESPECIFICACAO EM-RIOLUZ N.O 17. FORNECIMENTO. </t>
  </si>
  <si>
    <t>1.7.0.13.</t>
  </si>
  <si>
    <t xml:space="preserve">FUNDACAO SIMPLES DE CONCRETO PRE-MOLDADO, PADRAO RIOLUZ, COM CHUMBADORES DE ACO PROVIDO DE ARRUELAS E PORCAS, PARA FIXACAO DE POSTES DE ACO RETO DE 4,5M A 6M, EXCLUSIVE O POSTE E CHUMBADORES </t>
  </si>
  <si>
    <t>1.7.0.14.</t>
  </si>
  <si>
    <t>ESPETO DE LED 3 W PARA JARDIM (FORNECIMENTO E COLOCAÇÃO)</t>
  </si>
  <si>
    <t>1.7.0.15.</t>
  </si>
  <si>
    <t>LUMINÁRIA PARA ILUMINAÇÃO PÚBLICA 120W (FORNECIMENTO E COLOCAÇÃO)</t>
  </si>
  <si>
    <t>1.7.0.16.</t>
  </si>
  <si>
    <t>FITA DE LED 5050 (FORNECIMENTO E INSTALAÇÃO)</t>
  </si>
  <si>
    <t>1.7.0.17.</t>
  </si>
  <si>
    <t>LUMINARIA TIPO SPOT,DIRECIONAL,EXCLUSIVE  LAMPADA. FORNECIMENTO E COLOCAÇÃO</t>
  </si>
  <si>
    <t>1.7.0.18.</t>
  </si>
  <si>
    <t>ASSENTAMENTO DE POSTES RETO, DE AÇO DE 3, 50 ATE 6,00M, COM ENGASTAMENTO DA PARTE INFERIOR DA COLUNA DIRETAMENTE NO SOLO, EXCLUSIVE FORNECIMENTO DO POSTES</t>
  </si>
  <si>
    <t>1.7.0.19.</t>
  </si>
  <si>
    <t>GUINDAUTO HIDRÁULICO, CAPACIDADE MÁXIMA DE CARGA 3300 KG, MOMENTO MÁXIMO DE CARGA 5,8 TM, ALCANCE MÁXIMO HORIZONTAL 7,60 M, INCLUSIVE CAMINHÃO TOCO PBT 16.000 KG, POTÊNCIA DE 189 CV - CHP DIURNO. AF_03/2016</t>
  </si>
  <si>
    <t>CHP</t>
  </si>
  <si>
    <t>1.7.0.20.</t>
  </si>
  <si>
    <t>GUINDAUTO HIDRÁULICO, CAPACIDADE MÁXIMA DE CARGA 3300 KG, MOMENTO MÁXIMO DE CARGA 5,8 TM, ALCANCE MÁXIMO HORIZONTAL 7,60 M, INCLUSIVE CAMINHÃO TOCO PBT 16.000 KG, POTÊNCIA DE 189 CV - CHI DIURNO. AF_03/2016</t>
  </si>
  <si>
    <t>CHI</t>
  </si>
  <si>
    <t>1.7.0.21.</t>
  </si>
  <si>
    <t>INSTALAÇÃO DE LUMINARIA LED REFLETOR RETANGULAR BIVOLT, LUZ BRANCA, 10 W. (REF.: EMOP 18.027.0080-0)</t>
  </si>
  <si>
    <t>1.7.0.22.</t>
  </si>
  <si>
    <t>LUMINARIA SPOT DE LED 9W PARA PISO. (REF. EMOP (18.027.0080-0))</t>
  </si>
  <si>
    <t>1.8.</t>
  </si>
  <si>
    <t>PINTURA ACRÍLICA PARA SINALIZAÇÃO HORIZONTAL</t>
  </si>
  <si>
    <t>1.8.0.1.</t>
  </si>
  <si>
    <t>PLACA DE SINALIZACAO EM CHAPA DE ACO NUM 16 COM PINTURA REFLETIVA</t>
  </si>
  <si>
    <t>Foi considerado arredondamento de duas casas decimais para Quantidade; Custo Unitário; BDI; Preço Unitário; Preço Total.</t>
  </si>
  <si>
    <t>Memória de Cálculo</t>
  </si>
  <si>
    <t/>
  </si>
  <si>
    <t>Quantidade orçada: 1,00
Reduzido para duas horas ao dia a presença do engenheiro no canteiro</t>
  </si>
  <si>
    <t xml:space="preserve">entrada provisória de energia = 1
unidade
</t>
  </si>
  <si>
    <t>Escritório, de acordo com descrito nas composições aferidas, medida mínima do projeto em anexo da composição = 51,89m²
REALINHAMENTO: Item excluído e trocado por aluguel de container.</t>
  </si>
  <si>
    <t>Refeitório, de acordo com descrito nas composições aferidas, medida mínima do projeto em anexo da
composição = 37,25 m²
REALINHAMENTO: Item excluído e trocado por aluguel de container.</t>
  </si>
  <si>
    <t>Almoxarifado, de acordo com
descrito nas composições aferidas, medida mínima do projeto em anexo da composição = 39,72 m²
REALINHAMENTO: Item excluído e trocado por aluguel de container.</t>
  </si>
  <si>
    <t>Reservatórios = 1 unidade</t>
  </si>
  <si>
    <t>Depósito, de acordo com descrito
nas composições aferidas, medida mínima do projeto em anexo da composição = 15,10 m²
REALINHAMENTO: Item excluído e trocado por aluguel de container.</t>
  </si>
  <si>
    <t>REALINHAMENTO: Incluído em substituição aos itens de barracão de obra.
1un x 6 meses = 6unxmes</t>
  </si>
  <si>
    <t>REALINHAMENTO: Incluído em substituição aos itens de barracão de obra.
3un x 75,50km = 226,50km</t>
  </si>
  <si>
    <t>REALINHAMENTO: Incluído em substituição aos itens de barracão de obra.
3un</t>
  </si>
  <si>
    <t>Tapumes / Comprimento = 89,12 m/Altura = 2,00 m / Área Total = 178,24 m²
Valor já medido: 159,81m²
178,24m² - 159,81m² = 18,43m²</t>
  </si>
  <si>
    <t>item já medido</t>
  </si>
  <si>
    <t>Realinhamento: Item Acrescido:
Perímetro CAD: 1144,71m
Como a cerca será reaproveitada 2 vezes, o perímetro será dividido por 2
1144,71m / 2 = 572,36m²</t>
  </si>
  <si>
    <t>Realinhamento: Item Acrescido:
4 unidade para uso</t>
  </si>
  <si>
    <t>Realinhamento: Item Acrescido:
Retirada e recolocação de 4 placas a cada 30m
442,66m / 30 = 14,75 x 4 = 59 un</t>
  </si>
  <si>
    <t>REALINHAMENTO: item substituido por levantamento topográfico</t>
  </si>
  <si>
    <t>Realinhamento: ítem substituído
Levantamento topográfico: 1,10 hectares</t>
  </si>
  <si>
    <t>REALINHAMENTO: Item acrescido devido exigênica do IPHAN PARECER TÉCNICO N° 24/2020 para acompanhamento dos serviços de escavação</t>
  </si>
  <si>
    <t>REALINHAMENTO: Item já executado.</t>
  </si>
  <si>
    <t>Considerando que o guarda corpo existente tem 1 regua de madeira de 10cm centralizado no pilar pegamos a área Real de:
Comprimento (77,48m) x (0,50)
altura = 38,74 m² - 36un (vaos) x 0,4m x 2m(distanciamento dos pilares) = 9,94m²</t>
  </si>
  <si>
    <t>Área da retirada = 394,25 m² /
espessura = 0,20 / Volume = 78,85
m² + Empolamento (30%) 23,64 m³
+ volume de retirada de piso = 6,56
+ 30% empolamento = 8,53 m³ /
total = 111,52 m³
REALINHAMENTO: ITEM REDUZIDO:
De acordo com o Processo 0000066-76.2012.4.02.5105 (2012.51.05.000066-4) do Tribunal Regional Federal da 2ª região (TRF-2), julgando um caso de superfaturamento de obras públicas, estabeleceu em seu parecer que o
empolamento apresentado pela empresa contratada de engenharia foi considerado superior ao padrão, e também indicou o padrão de empolamento a ser utilizado em obras: 
"Em geral no caso de entulhos de obras civis o empolamento é considerado como sendo de no máximo 30%"
Link para a Jurisprudência utilizada como base:
https://www.jusbrasil.com.br/diarios/40128473/trf-2-jud-jfrj-30-08-2012-pg-932
Por se tratar de um serviço de demolição e remoção de madeira e pedra portuguesa, não há normas vigentes que indiquem qual0 o empolamento específico para estes materiais, sendo assim, a equipe de engenharia da Secretaria de Obras e Serviços Públicos decidiu utilizar 30% de empolamento, baseando-se na Jurisprudência acima, por ser esta o padrão de empolamento utilizado para demolições.
Remoção do madeiramento do assoalho do deck, considerando a impossibilidade de cálculo da quantidade de madeira existente, será utilizada a média de espessura de 10cm, multiplicada pela área do assoalho.
355,61m² x 0,10m = 35,56m³ + 30% de empolamento = 46,23m³
Remoção do assoalho deck de madeira: 355,61m² x 0,03m (espessura do assoalho) + 30% de empolamento = 13,87m³
Remoção do guarda-corpo =
Pilares: 
quantidade de pilares considerando 2m entre pilar e 15cm de base: 37un
logo: 37un x 0,50m x 0,15m x  0,15m = 0,42m³
Vigas: 77,48m - 37un x 0,15m(desconto dos pilares) = 71,93m x 0,10m (altura) x 0,03m (espessura)  = 0,21m³
Mesa: 77,48m x 0,15m x 0,05m = 0,58m³
Total guarda-corpo: 0,42m³ + 0,21m³ + 0,58m³ = 1,21m³ + 30% de empolamento: 1,57m³
Pedra Portuguesa: 6,56m³ + 30% de empolamento: 8,53m³
Total: = 46,23m³+ 13,87m³ + 1,57m³ + 8,53m³ =  = 70,20m³ -  15,37m² = 54,83m³</t>
  </si>
  <si>
    <t>volume = 102,49 m³ / distancia para DMT = 10,0 km=1024,90
Rerra: ITEM SUPRIMIDO
Item substituído pelo item do código 97912, sendo este uma composição da sinapi</t>
  </si>
  <si>
    <t>volume = 102,49 m³ / distancia para DMT = 10,0 km=1024,90
RERRA: ITEM ADICIONADO:
Volume de transporte retirado do item de carga e descarga.
volume = 70,20 m³ x distancia para
DMT = 5,6km = 396,12m³ x Km
Item reduzido para realinhamento dos cálculos. 153,70m³ x Km já medidos = 
396,12m³ - 153,70m³ = 242,42m³ x Km</t>
  </si>
  <si>
    <t>Item já executado</t>
  </si>
  <si>
    <t>Realinhamento:  Composição retirada devido ao serviço ser inexequível.</t>
  </si>
  <si>
    <t>Substituição de deck existente e
acréscimo conforme projeto =
500,78 m²
REALINHAMENTO: Item excluído por estar com a composição adulterada</t>
  </si>
  <si>
    <t>REALINHAMENTO: Item incluso com correção da composição. Medidas Conf. Projeto CAD.
Área: 497,61m²
Metro linear de ripas: 5132,29m, obtido através da planta "Projeto Deck do Mirante", selecionando as linhas de layer "assoalho" e utilizando o plugin "Total Lengh" para somar seu comprimento.</t>
  </si>
  <si>
    <t xml:space="preserve">ASSOALHO
Perímetro: 0,10m + 0,10m + 0,02m + 0,02m= 0,24m
Comprimento Linear de Ripas total (retirado do Memorial descritivo): 5132,29m
Área Total de Verniz: 0,24m x 5132,29m = 1231,75m²
Área do Perfil: 0,10m x 0,02m = 0,002m²
Quantidade de Perfis: 1680(Ripas) x 2= 3360 perfis
Área total dos Perfis: 0,002m² x 3360 perfis = 6,72m²
Total Verniz Assoalho: 1231,75m² + 6,72m² = 1238,47m²
VIGAS LONGITUDINAIS
Perímetro do Perfil (F1 e F6):  0,13m + 0,13m + 0,055m + 0,055m = 0,37m
Comprimento total das vigas (retirado do memorial descritivo): 442,00m
Área das Faces (F2, F3, F4 e F5): 442,00m x 0,37m = 163,54 m²
Área das Faces (F1 e F6) multiplicado pela quantidade de faces (25 faces): 0,13m x 0,055m = 0,00715 m²x 25 ≈ 0,18m²
Total de verniz das vigas longitudinais: 163,54m² + 0,18m² = 163,72m²
VIGAS TRANSVERSAIS
Perímetro do Perfil (F1 e F6):  0,125m + 0,125m + 0,05m + 0,05m = 0,35m
Comprimento total das vigas (retirado do memorial descritivo): 474,48m
Área das Faces (F2, F3, F4 e F5): 474,48m x 0,35m = 166,07m²
Área das Faces (F1 e F6) multiplicado pela quantidade de faces (312 faces): 0,125m x 0,05m = 0,0063m² x 312 ≈ 1,97m²
Total de verniz das vigas longitudinais: 166,07m² + 1,97m² = 168,04m²
Total Envernizamento do Deck: 1238,47m² + 163,72m² + 168,04m² = 1570,23m²
Pintura dos Bancos:
O assoalho dos bancos será o mesmo que o utilizado no deck, logo os valores de perímetro e área do perfil serão os mesmos.
627,49m de ripas x 0,24m = 150,60m² de pintura das faces das ripas
Face do perfil: ((1079 x 2)= 2158 faces de perfil x 0,002m² = 4,32m²
Total Bancos + Deck: 1570,23m² + 150,60m² + 4,32m² = 1725,15 m²
GUARDA-CORPO
Mesa + Réguas: 
Perímetro do Perfil (F1 e F6):  0,19m + 0,19m + 0,055m + 0,055m = 0,49m
Comprimento total das réguas (retirado do memorial descritivo): 204,56m
Área das Faces (F2, F3, F4 e F5): 204,56m x 0,49m x 3 (2 réguas + mesa)= 300,70m²
Área das Faces (F1 e F6) multiplicado pela quantidade de faces:
Quantidade de Faces: ((178 x 6) + 6) = 1074 faces (F1 e F6)
0,19m x 0,055m = 0,010m² x 1224 ≈ 12,24m²
Número de pilares: 180 unidades
Perímetro do Perfil (F1 e F6): 0,14m + 0,14m + 0,14m + 0,14m = 0,56m
Comprimento total dos pilares: 180un x 1,10m = 198,00m
Área das Faces (F2, F3, F4 e F5): 198,00m x 0,56m = 110,88m²
Área das Faces (F1 e F6) multiplicado pela quantidade de faces:
Quantidade de Faces: 180 x 2 = 360 faces (F1 e F6)
0,14m x 0,14m = 0,0196m² x 360un ≈ 7,06m²
Total Guarda-Corpo: 300,70m² + 12,24m² + 110,88m² + 7,06m² = 430,88 m²
VALOR TOTAL: 2156,03 m² </t>
  </si>
  <si>
    <t>Item excluído por estar com a composição inadequada, substii-se por concreto sem cor</t>
  </si>
  <si>
    <t>Execução de passeios conforme
projeto = 145,38 m²
REALINHAMENTO: Composição ajustada. Medidas Conf projeto CAD. Mirante do Forte. PJ1082-E-V05-VU-DE-001-0A</t>
  </si>
  <si>
    <t>Seguindo as dimensões no projeto nomeado: "GuardaCorpo"
Comprimento Guarda-Corpo: 204,56m</t>
  </si>
  <si>
    <t>TOTAL DE MESAS = 5 UNIDADES</t>
  </si>
  <si>
    <t>Realinhamento:
Banco 1: 6,44m² 
Banco 2: 2,07m²
Banco Sem numeração: 1,92m² Banco 3: 4,09m²
 Banco 4: 3,00m²
 Banco 5: 2,18m²
 Banco 6: 2,44m²
 Banco 7: 4,40m
 Banco 8: 4,23m²
 Banco 9: 3,00m²
 Banco 10: 2,19m²
Banco 11: 5,63m²
 Banco 12: 1,95m²
 Banco 13: 4,95m²
 Banco 14: 1,63m² (são 2 bancos, logo 1,63m² x 2 = 3,26m²)
 Banco 15: 3,33m²
 Banco 16: 3,47m²
Banco 17: (7,58m² - 3,14m²)= 4,44m²
64,62m² x 0,48m = 31,02m³</t>
  </si>
  <si>
    <t>Realinhamento: itens acrescidos
Malha de aço para Bancos
Banco 1: 6,44m² 
Banco 2: 2,07m²
Banco Sem numeração: 1,92m² Banco 3: 4,09m²
Banco 4: 3,00m²
Banco 5: 2,18m²
Banco 6: 2,44m²
Banco 7: 4,40m
Banco 8: 4,23m²
Banco 9: 3,00m²
Banco 10: 2,19m²
Banco 11: 5,63m²
Banco 12: 1,95m²
Banco 13: 4,95m²
Banco 14: 1,63m² (são 2 bancos, logo 1,63m² x 2 = 3,26m²)
Banco 15: 3,33m²
Banco 16: 3,47m²
Banco 17: (7,58m² - 3,14m²)= 4,44m²
Total: 64,62m²</t>
  </si>
  <si>
    <t>Realinhamento: Itens acrescidos
Mesa de Concreto dos bancos: 5cm de espessura
Banco 1: 6,44m² 
Banco 2: 2,07m²
Banco Sem numeração: 1,92m² Banco 3: 4,09m²
Banco 4: 3,00m²
Banco 5: 2,18m²
Banco 6: 2,44m²
Banco 7: 4,40m
Banco 8: 4,23m²
Banco 9: 3,00m²
Banco 10: 2,19m²
Banco 11: 5,63m²
Banco 12: 1,95m²
Banco 13: 4,95m²
Banco 14: 1,63m² (são 2 bancos, logo 1,63m² x 2 = 3,26m²)
Banco 15: 3,33m²
Banco 16: 3,47m²
Banco 17: (7,58m² - 3,14m²)= 4,44m²
Total: 64,62m² x 0,05m = 3,23m³</t>
  </si>
  <si>
    <t>Realinhamento: Itens acrescidos
Malha de aço para Bancos
Banco 1: 6,44m² 
Banco 2: 2,07m²
Banco Sem numeração: 1,92m² Banco 3: 4,09m²
Banco 4: 3,00m²
Banco 5: 2,18m²
Banco 6: 2,44m²
Banco 7: 4,40m
Banco 8: 4,23m²
Banco 9: 3,00m²
Banco 10: 2,19m²
Banco 11: 5,63m²
Banco 12: 1,95m²
Banco 13: 4,95m²
Banco 14: 1,63m² (são 2 bancos, logo 1,63m² x 2 = 3,26m²)
Banco 15: 3,33m²
Banco 16: 3,47m²
Banco 17: (7,58m² - 3,14m²)= 4,44m²
Total: 64,62m²</t>
  </si>
  <si>
    <t>Realinhamento: Item removido</t>
  </si>
  <si>
    <t>TOTAL DE BICICLETÁRIO = 3 UNIDADES
REALINHAMENTO: TOTAL DE BICICLETÁRIO = 3
UNIDADES COM 4 PARACICLO CADA = 12,00 UNIDADES</t>
  </si>
  <si>
    <t>TOTAL = 14,21 M2</t>
  </si>
  <si>
    <t>TOTAL = 96 UNIDADES</t>
  </si>
  <si>
    <t>TOTAL = 11 UNIDADES</t>
  </si>
  <si>
    <t>TOTAL = 225,15 M²</t>
  </si>
  <si>
    <t>REALINHAMENTO: 41 UNIDADES, COMO É UMA LIXEIRA DUPLA, SERÃO 21 UNIDADES, CONFORME PROJETO
ITEM NOVO INCLUSO</t>
  </si>
  <si>
    <t>REALINHAMENTO: Pintura dos bicicletários:
ITEM NOVO INCLUSO PARA PINTURA DOS BICICLETÁRIOS
CALCULO DE ÁREA DO BICICLETÁRIO
PERÍMETRO DO TUBO: 2 X 3,14 X 0,02 = 0,13m
TUBOS: 0,75m + 0,27m = 1,02m x 2 = 2,04m
Semicirculo: 2 x 3,14 x 0,08m = 0,50m
Total: (2,04m + 0,50m) * 0,13m = 0,33m² x 12un =  3,96m²</t>
  </si>
  <si>
    <t>Demolição de Calçadas e meio-fio =1865,14 m² + 227,33 M² = 2092,47/espessura 0,20/Volume = 418,49 m³
REALINHAMENTO: ITEM REDUZIDO: Demolição de Calçadas e meio-fio =2017,97m² + 227,33m² = 2245,30m²/espessura 0,15/Volume = 336,80 m³</t>
  </si>
  <si>
    <t>Perímetro de arrancamento de meios-fios: 1019,07m</t>
  </si>
  <si>
    <t>área total para arrancamento de
paralelepipedos = 4469,95 m² (autoCad)
Área de paralelepípedos a serem recolocados = 4062,76m² (autocad)
Área de paralelepípedos a serem arrancados sem reassentamento = 4469,95m² - 4062,76m² = 407,19 m²</t>
  </si>
  <si>
    <t>área total para arrancamento de
paralelepipedos = 4062,76 m² (autoCad)</t>
  </si>
  <si>
    <t>área da pavimentação = 4062,76 /espessura da camada de brita =
0,15 cm / Volume total = 609,41</t>
  </si>
  <si>
    <t>área da pavimentação = 4062,76 m²x 0,15 espessura de compactação/volume total = 609,41 m³</t>
  </si>
  <si>
    <t xml:space="preserve">
Área para confecção de novos
passeios:
Valores obtidos na planta “PJ1082-E-V05-VU-DE-(001a003)-0A”, 1412,68m² + 734,01m² = 2146,69m²” 
</t>
  </si>
  <si>
    <t>Escavação de Vala/Profundidade=0,20m/Comprimento = 222,05m/largura = 0,30m - Volume total da Escavação = 0,20x222,05x0,30 = 13,32</t>
  </si>
  <si>
    <t>Muro de alvenaria de pedra de mão/Comprimento = 248,36 m/altura =0,70 m / largura = 0,30m / volume =52,26 m³</t>
  </si>
  <si>
    <t>TOTAL MEIO FIO EM TRECHO
RETO, MEDIDAS PEGAS ATRAVÉS DO PLUGIN DO AUTOCAD "TOTAL LENGTH" = 706,55m</t>
  </si>
  <si>
    <t xml:space="preserve">TOTAL MEIO FIO EM TRECHO
CURVO MEDIDAS PEGAS ATRAVÉS DO PLUGIN DO AUTOCAD "TOTAL LENGTH" = 375,72m </t>
  </si>
  <si>
    <t>área total de piso tatil direcional =
165,57</t>
  </si>
  <si>
    <t>área total de piso tatil de alerta = 16,38</t>
  </si>
  <si>
    <t xml:space="preserve">
REALINHAMENTO: 
ITEM NOVO INCLUSO PARA TRANSPORTE E DESCARTE DOS MATERIAIS ORIUNDOS DA DEMOLIÇÃO DOS PASSEIOS E MEIOS-FIOS
Calçadas e meio-fio =1865,14 m² + 227,33 M² = 2092,47/espessura 0,15/Volume = 313,87 m³ + 30,00% de empolamento 94,16m³ = 408,03m³
</t>
  </si>
  <si>
    <t xml:space="preserve">REALINHAMENTO: 
ITEM NOVO INCLUSO PARA TRANSPORTE E DESCARTE DOS MATERIAIS ORIUNDOS DA DEMOLIÇÃO DOS PASSEIOS E MEIOS-FIOS
Calçadas e meio-fio =1865,14 m² + 227,33 M² = 2092,47/espessura 0,15/Volume = 313,87 m³ + 30,00% de empolamento 94,16m³ = 408,03m³ x 5,6Km = 2284,97m x Km
</t>
  </si>
  <si>
    <t>RAMAIS
3,4493+2,4597+8,2074+4,1752+5,8843+5,33923+2,6479+2,9848+2,9686+3,0374+2,9888+7,4955+4,2234+4,1849+7,0375+5,0729+2,7144+3,2199+1,7529+2,3693+1,839+2,5672+2,4992+2,9715+1,7655+2,651+2,4134+2,3497+2,1424+1,9406+2,2596+1,9319+2,5483+4,0165+2,284+2,1699+2,284+1,3239+1,8016+8,7895+4,2341+4,6483+2,0548+1,8235+2,9552+3,2494+2,4506+2,4981+3,633+1,7832+1,7443+1,9069+2,1321=169,88m   /  profundidade média da escavação=1,5m   /   largura dos ramais=0,8m  /  volume de escavação dos ramais d= 0,40m = 203,86 m³ / diâmetro 45mm 17+18+12+33+7+33+45+45+40+29=279m / 11+7+18+9=45m/ 4+4+7=15m / 7+5,5+5,5=18m / 6,5+6+3,5=16m3 / 5+3,5+3,5+3,5+10+41+10+26+9=110total =483m / profundidade média da escavação=1,5m / largura da escavação=0,8m / volume de escavação da rede PEAD d=0,45m=579,6m³ / diâmetro 0,63m18+42+46+45+5,5=156,5m / profundidade média da escavação=1,5m / largura da escavação=1,5m / volume de escavação da rede PEAD d=0,63m=352,13m³ / TOTAL ESCAVAÇÃO = 1135,59M³</t>
  </si>
  <si>
    <t>VOLUME DE REATERRO =
620,00 - embasamento = 89,34 M³/total = 530,66 m²</t>
  </si>
  <si>
    <t>COMPRIMENTO DA ESCAVAÇÃO
= 676,48 M - PROFUNDIDADE
MÉDIA 1,50 M - TOTAL DE
ESCORAMENTO = 676,48m x 1,50m = 1 014,72 m² x 2 lados = 2029,44m²</t>
  </si>
  <si>
    <t>COMPRIMENTO DA ESCAVAÇÃO
= 167,64 M - PROFUNDIDADE
MÉDIA 1,50 M - TOTAL DE
ESCORAMENTO = 167,64m x 1,50m = 251,46 m² x 2 lados = 502,42m²</t>
  </si>
  <si>
    <t>TOTAL DE TUBOS PEAD 450MM
= 17m + 10m + 17,87m + 12m + 33m + 33m + 45m + 29m + 18m + 18m + 26m + 10m + 11m + 41m + 8,85m + 6,50m + 7m + 45m + 40m + 8,75m + 167,64m(referentes aos tubos de conexões entre ralos e os PV’s)= 604,61m</t>
  </si>
  <si>
    <t>TOTAL DE TUBOS PEAD 630MM
= 42m + 42m + 45,88m + 45,88m + 45m + 45m= 265,76m</t>
  </si>
  <si>
    <t xml:space="preserve">
Readequação: Item removido pois os tubos de 400mm foram substituidos por tubos de 450mm
</t>
  </si>
  <si>
    <t>ASSENTAMENTO DE TOTAL DE TUBOS PEAD 400MM
= 7m + 45m + 40m + 8,75m = 100,75m
(ITEM RETIRADO)</t>
  </si>
  <si>
    <t>ASSENTAMENTO DE TOTAL DE TUBOS PEAD 630MM
= 42m + 42m + 45,88m + 45,88m + 45m + 45m= 265,76m</t>
  </si>
  <si>
    <t>Localizadas na Av. Almirante Barroso: 49 unidades
Localizadas no entorno nas vias transversais: 21 unidades
Total: 49un + 21un = 70un</t>
  </si>
  <si>
    <t>POÇO DE VISITA = 20 UNIDADES</t>
  </si>
  <si>
    <t>TAMPÃO = 24 UNIDADES</t>
  </si>
  <si>
    <t>POÇO DE VISITA DE MAIOR DIÂMETRO  = 4 UNIDADES</t>
  </si>
  <si>
    <t>ESPESSURA=0,15 / LARGURA =
3,00M / COMPRIMENTO= 24,80
+ 7,48 + 40,71 + 44,90 + 44,01 =
161,09 m / ÁREA = 483,27 M2
RERRA: ITEM REDUZIDO em 453,27M²
Item reduzido devido a possibilidade de transpor em projeto os tubos para área de calçada, dessa forma sendo necessário apenas área de laje quando ligado os tubos ao pv final, propiciando além de uma economia a possibilidade de não prejudicar os pescados impossibilitando seus acessos enquanto executaria tais lajes.</t>
  </si>
  <si>
    <t>RERRA: ITEM NOVO ACRESCIDO:
Laje sobre tubulação que ligará ao pv final do projeto: (101*3+31*10)*0,245 = 150,19KG
Item novo acredico dado que o item de laje não contempla em sua composição as barras de aço, somente suas montagens.</t>
  </si>
  <si>
    <t>Realinhamento: Item acrescido
6 Meses de obra - 12 horas/dia
12 x 22 x 6 = 1584</t>
  </si>
  <si>
    <t>ÁREA TOTAL PARA DEMOLIÇO
DA PRAÇA DO CANTO DO
FORTE =2264,61M² / ESPESURA
DA RETIRADA = 0,20 M /
VOLUME TOTAL = 452,92 m³
RERRA: ITEM REDUZIDO:
ÁREA TOTAL PARA DEMOLIÇÃO DA PRAÇA DO CANTO DO FORTE =2264,61M² / ESPESURA DA RETIRADA = 0,10 M / VOLUME TOTAL =  226,46 m³
Item reduzido, dado que é a pedra compreende 5cm e o colchão de assentamento 5cm, considerará-se 10cm de espessura - 4,00m³ já executados = 222,46m³</t>
  </si>
  <si>
    <t>VOLUME TOTAL = 452,92 + 30%
EMPOLAMENTO = 588,80
RERRA: ITEM REDUZIDO:
VOLUME TOTAL = 226,46m³ + 65%(tx de empolamento 2º Livro de Engenharia de Custos - Metodologia de Orçamentação para Obras Civis - de Paulo Roberto Vilela Dias, 5a. edição/2004-tabela 37-pág.189 referente a Pedras Calcáreas = 373,66 m³
Item reduzido, dado que ao iniciar os serviços no local, identificou-se que a espessura média não ultrapassa 15cm.</t>
  </si>
  <si>
    <t>VOLUME TOTAL = 588,80 M³ /
DISTANCIA DO DMT = 10,0KM /
TOTAL = 5888,00 M3XKM
Item suprimido e substituído pelo item de código 97912, por este se tratar de uma composição da sinapi</t>
  </si>
  <si>
    <t>RERRA: ITEM ADICIONADO:
VOLUME TOTAL = 560,49 M³ / DISTANCIA DO DMT = 5,6KM /
TOTAL = 3138,74 M3XKM
Item adicionado em substituiçãom da composição 03, por este ser um item com composição da SINAPI
Memória reduzida em relação ao item anterior, dado que ao iniciar os serviços no local, identificou-se que a espessura média não ultrapassa 15cm.</t>
  </si>
  <si>
    <t>ÁREA DE PISO DE CONCRETO /
Calçadas = 1993,72 M²
REALINHAMENTO: Item excluído por estar com a composição inadequada</t>
  </si>
  <si>
    <t>MEIO FIO PARA CANTEIRO DE
JARDINAGEM = 229,43
RERRA: Item inalterado</t>
  </si>
  <si>
    <t>REALINHAMENTO: ITEM NOVO ACRESCIDO:
ÁREA DE PISO DE CONCRETO /
Calçadas =
225,80m² + 60,16m² + 44,68m² + 18,70m² + 35,58m² + 54,85m² + 52,67m² + 69,68m² + 19,43m² + 73,78m² + 116,75m² + 83,55m² + 35,66m² + 19,64m² + 60,64m² + 164,63m² + 171,25m² + 59,75m² + 34,65m² + 161,88m² + 136,96m² + 47,20m² + 31,18m² + 80,40m² + 27,11m² + 47,85m² + 45,21m² + 40,79m² + 9,58m² = 2030,01m²
Item novo acrescido em substituição ao concreto colorido, devido a impossibilidade de execução da pavimentação colorida dado a dificuldade de acesso as corantes estipulados em composição e devido a inviabilidade técnica de colorir o concreto na obra como determina o item, pois acarretaria em variabilidade de tonalidades do concreto.</t>
  </si>
  <si>
    <t xml:space="preserve">TOTAL = 10 HASTES
</t>
  </si>
  <si>
    <t>TOTAL = 967,00 METROS (VIDE
PROJETO ELÉTRICO)</t>
  </si>
  <si>
    <t>TOTAL = 2156,00 METROS (VIDE
PROJETO ELÉTRICO)</t>
  </si>
  <si>
    <t>TOTAL = 803 + 2156 = 2959,00 METROS (VIDE
PROJETO ELÉTRICO)</t>
  </si>
  <si>
    <t>TOTAL = 1353,00 METROS (VIDE
PROJETO ELÉTRICO)</t>
  </si>
  <si>
    <t xml:space="preserve">Item substituído por disjuntores tipo DIN, seguindo o o projeto elétrico, planta PJ1082-E-V05-VM-DE-007-0A
TOTAL = 14 UNIDADES (VIDE
PROJETO ELÉTRICO)
</t>
  </si>
  <si>
    <t>TOTAL = 1 UNIDADE (VIDE
PROJETO ELÉTRICO)</t>
  </si>
  <si>
    <t>TOTAL= 1 UNIDADE
Item acrescido para comportar os 28 espaços exigidos pelos 14 disjuntores bipolares</t>
  </si>
  <si>
    <t>(ITEM RETIRADO)
Contemplado nos itens 1.6.3.17 e 1.6.3.21</t>
  </si>
  <si>
    <t>TOTAL DE POSTES = 18
UNIDADES
REALINHAMENTO: ITEM ACRESCIDO:
3 UNIDADES
Item acrescido devido o quantitativo estar aquém do estipulado em projeto executivo
TOTAL = 18 + 3 = 21 UNIDADES</t>
  </si>
  <si>
    <t xml:space="preserve">TOTAL DE RETIRADA DE
POSTES = 9 UNIDADES
REALINHAMENTO: ITEM ACRESCIDO:
5 UNIDADES
Item acrescido devido o quantitativo estar aquém do estipulado em projeto executivo
TOTAL = 9 + 5 = 14 UNIDADES
</t>
  </si>
  <si>
    <t>TOTAL DE COLOCAÇÃO DE
BRACO = 38 UNIDADES
REALINHAMENTO: ITEM ACRESCIDO:
7 UNIDADES
Item acrescido devido o quantitativo estar aquém do estipulado em projeto executivo
TOTAL = 38 + 7 = 45 UNIDADES</t>
  </si>
  <si>
    <t>TOTAL DE BRAÇOS = 38
UNIDADES
REALINHAMENTO: ITEM ACRESCIDO:
7 UNIDADES
Item acrescido devido o quantitativo estar aquém do estipulado em projeto executivo
TOTAL = 38 + 7 = 45 UNIDADES</t>
  </si>
  <si>
    <t>FUNDAÇÃO PARA POSTES = 18 UNIDADES
REALINHAMENTO: ITEM ACRESCIDO:
3 UNIDADES
Item acrescido devido o quantitativo estar aquém do estipulado em projeto executivo
TOTAL = 18 + 3 = 21 UNIDADES</t>
  </si>
  <si>
    <t>TOTAL DE ESPETO = 23
UNIDADES
REALINHAMENTO: ITEM ACRESCIDO:
2 UNIDADES
Item acrescido devido o quantitativo estar aquém do estipulado em projeto executivo
TOTAL = 23 + 2 = 25 UNIDADES</t>
  </si>
  <si>
    <t>TOTAL DE LUMINÁRIA = 38
UNIDADES
REALINHAMENTO: ITEM ACRESCIDO:
7 UNIDADES
Item acrescido devido o quantitativo estar aquém do estipulado em projeto executivo
TOTAL = 38 + 7 = 45 UNIDADES</t>
  </si>
  <si>
    <t>COMPRIMENTO TOTAL DE FITA
DE LED = 322,14</t>
  </si>
  <si>
    <t>TOTAL DE LUMINÁRIAS LED
REFLETOR = 18 UNIDADES
REALINHAMENTO: ITEM ACRESCIDO:
1 UNIDADE
Item acrescido devido o quantitativo estar aquém do estipulado em projeto executivo
TOTAL = 18 + 1 = 19 UNIDADES</t>
  </si>
  <si>
    <t>TOTAL DE LUMINÁRIA SPOT =
132 UNIDADES
REALINHAMENTO: Item excluído por estar em desacordo com o projeto</t>
  </si>
  <si>
    <t xml:space="preserve">
REALINHAMENTO: ITEM NOVO ACRESCIDO:
21 UNIDADES
Item novo acrescido devido o item de poste de aço conter apenas o fornecimento do material sendo necessário portanto a inclusão da intalação e do caminhão com guindauto para içar.
</t>
  </si>
  <si>
    <t xml:space="preserve">
RERRA: ITEM NOVO ACRESCIDO:
3 poste por dia /  8H = 21 postes / 3 x 6H = 42H PRODUTIVAS
Item novo acrescido devido o item de poste de aço conter apenas o fornecimento do material sendo necessário portanto a inclusão da intalação e do caminhão com guindauto para içar.
</t>
  </si>
  <si>
    <t xml:space="preserve">
RERRA: ITEM NOVO ACRESCIDO:
3 poste por dia /  8H = 21 postes / 3 x 2H = 14H IMPRODUTIVAS
Item novo acrescido devido o item de poste de aço conter apenas o fornecimento do material sendo necessário portanto a inclusão da intalação e do caminhão com guindauto para içar.
</t>
  </si>
  <si>
    <t>REALINHAMENTO: ITEM NOVO ACRESCIDO: 
19 UNIDADES 
Item novo acrescido devio ao item 1.6.3.18 não estar incluso a mão de obra de instalação</t>
  </si>
  <si>
    <t xml:space="preserve">
REALINHAMENTO: Item incluído e ajustado em substituição a luminária spot direcional por estar em desacordo com o projeto.
</t>
  </si>
  <si>
    <t>ÁREA TOTAL DE PINTURA
SINALIZAÇÃO HORIZONTAL =
433,29 M²
RERRA: Item suprimido, sendo a pavimentação de paralelepípedos de granito, a pintura da sinalização com tinta acrílica não se demonstra técnicamente correta, com a divisão das vagas sendo realizada com os próprios paralelos.</t>
  </si>
  <si>
    <t>PLACA TAMANHO 0,50X0,70 =
0,35 M² / 81 UNIDADES = ÁREA
TOTAL = 28,35
RERRA: Item inalterado</t>
  </si>
  <si>
    <t>PROPONENTE TOMADOR</t>
  </si>
  <si>
    <t>APELIDO EMPREENDIMENTO</t>
  </si>
  <si>
    <t>Valor (R$)</t>
  </si>
  <si>
    <t>Parcelas:</t>
  </si>
  <si>
    <t>% Período:</t>
  </si>
  <si>
    <t>%:</t>
  </si>
  <si>
    <t>Período:</t>
  </si>
  <si>
    <t>Contrapartida:</t>
  </si>
  <si>
    <t>Outros:</t>
  </si>
  <si>
    <t>Investimento:</t>
  </si>
  <si>
    <t>Acumulado:</t>
  </si>
  <si>
    <t>CRONOGRAMA FÍSICO-FINANCEIRO</t>
  </si>
  <si>
    <t>Total:</t>
  </si>
  <si>
    <t>MÊS 1</t>
  </si>
  <si>
    <t>MÊS 2</t>
  </si>
  <si>
    <t>MÊS 3</t>
  </si>
  <si>
    <t>MÊS 4</t>
  </si>
  <si>
    <t>MÊS 5</t>
  </si>
  <si>
    <t>MÊS 6</t>
  </si>
  <si>
    <t>MEMÓRIA DA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</si>
</sst>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 #,##0.00_-;_-* \-??_-;_-@_-"/>
    <numFmt numFmtId="165" formatCode="_(\ #,##0.00_);_(&quot; (&quot;#,##0.00\);_(&quot; -&quot;??_);_(@_)"/>
    <numFmt numFmtId="166" formatCode="mm/yy"/>
    <numFmt numFmtId="167" formatCode="0\."/>
  </numFmts>
  <fonts count="16" x14ac:knownFonts="1">
    <font>
      <sz val="11"/>
      <color theme="1"/>
      <name val="Calibri"/>
      <family val="2"/>
      <scheme val="minor"/>
    </font>
    <font>
      <sz val="11"/>
      <color theme="1"/>
      <name val="Calibri"/>
      <family val="2"/>
      <scheme val="minor"/>
    </font>
    <font>
      <sz val="10"/>
      <name val="Arial"/>
      <family val="2"/>
    </font>
    <font>
      <sz val="12"/>
      <color theme="1"/>
      <name val="Arial Narrow"/>
      <family val="2"/>
    </font>
    <font>
      <b/>
      <sz val="12"/>
      <color theme="1"/>
      <name val="Arial Narrow"/>
      <family val="2"/>
    </font>
    <font>
      <b/>
      <sz val="14"/>
      <color theme="1"/>
      <name val="Arial Narrow"/>
      <family val="2"/>
    </font>
    <font>
      <b/>
      <sz val="12"/>
      <name val="Arial Narrow"/>
      <family val="2"/>
    </font>
    <font>
      <sz val="11"/>
      <color indexed="8"/>
      <name val="Calibri"/>
      <family val="2"/>
    </font>
    <font>
      <sz val="12"/>
      <name val="Arial Narrow"/>
      <family val="2"/>
    </font>
    <font>
      <b/>
      <sz val="12"/>
      <color indexed="8"/>
      <name val="Arial Narrow"/>
      <family val="2"/>
    </font>
    <font>
      <sz val="12"/>
      <color indexed="8"/>
      <name val="Arial Narrow"/>
      <family val="2"/>
    </font>
    <font>
      <b/>
      <sz val="12"/>
      <color indexed="10"/>
      <name val="Arial Narrow"/>
      <family val="2"/>
    </font>
    <font>
      <sz val="12"/>
      <color indexed="9"/>
      <name val="Arial Narrow"/>
      <family val="2"/>
    </font>
    <font>
      <sz val="12"/>
      <color indexed="10"/>
      <name val="Arial Narrow"/>
      <family val="2"/>
    </font>
    <font>
      <sz val="12"/>
      <color indexed="44"/>
      <name val="Arial Narrow"/>
      <family val="2"/>
    </font>
    <font>
      <b/>
      <sz val="14"/>
      <color indexed="8"/>
      <name val="Arial Narrow"/>
      <family val="2"/>
    </font>
  </fonts>
  <fills count="8">
    <fill>
      <patternFill patternType="none"/>
    </fill>
    <fill>
      <patternFill patternType="gray125"/>
    </fill>
    <fill>
      <patternFill patternType="lightUp">
        <fgColor indexed="22"/>
      </patternFill>
    </fill>
    <fill>
      <patternFill patternType="solid">
        <fgColor indexed="22"/>
        <bgColor indexed="4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61">
    <border>
      <left/>
      <right/>
      <top/>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style="hair">
        <color indexed="55"/>
      </bottom>
      <diagonal/>
    </border>
    <border>
      <left style="hair">
        <color indexed="8"/>
      </left>
      <right style="hair">
        <color indexed="8"/>
      </right>
      <top style="thin">
        <color indexed="8"/>
      </top>
      <bottom style="hair">
        <color indexed="55"/>
      </bottom>
      <diagonal/>
    </border>
    <border>
      <left style="hair">
        <color indexed="8"/>
      </left>
      <right style="thin">
        <color indexed="8"/>
      </right>
      <top style="thin">
        <color indexed="8"/>
      </top>
      <bottom style="hair">
        <color indexed="55"/>
      </bottom>
      <diagonal/>
    </border>
    <border>
      <left/>
      <right/>
      <top/>
      <bottom style="hair">
        <color indexed="8"/>
      </bottom>
      <diagonal/>
    </border>
    <border>
      <left style="thin">
        <color indexed="8"/>
      </left>
      <right style="hair">
        <color indexed="8"/>
      </right>
      <top style="hair">
        <color indexed="55"/>
      </top>
      <bottom/>
      <diagonal/>
    </border>
    <border>
      <left style="hair">
        <color indexed="8"/>
      </left>
      <right style="hair">
        <color indexed="8"/>
      </right>
      <top style="hair">
        <color indexed="55"/>
      </top>
      <bottom/>
      <diagonal/>
    </border>
    <border>
      <left style="hair">
        <color indexed="8"/>
      </left>
      <right style="thin">
        <color indexed="8"/>
      </right>
      <top style="hair">
        <color indexed="55"/>
      </top>
      <bottom/>
      <diagonal/>
    </border>
    <border>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bottom style="thin">
        <color indexed="64"/>
      </bottom>
      <diagonal/>
    </border>
    <border>
      <left/>
      <right style="thin">
        <color indexed="8"/>
      </right>
      <top/>
      <bottom style="thin">
        <color indexed="8"/>
      </bottom>
      <diagonal/>
    </border>
    <border>
      <left style="thin">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164" fontId="2" fillId="0" borderId="0" applyFill="0" applyBorder="0" applyAlignment="0" applyProtection="0"/>
    <xf numFmtId="9" fontId="2" fillId="0" borderId="0" applyFill="0" applyBorder="0" applyAlignment="0" applyProtection="0"/>
  </cellStyleXfs>
  <cellXfs count="20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4" borderId="15" xfId="0" applyFont="1" applyFill="1" applyBorder="1" applyAlignment="1">
      <alignment horizontal="center" vertical="center"/>
    </xf>
    <xf numFmtId="0" fontId="3" fillId="7" borderId="0" xfId="0" applyFont="1" applyFill="1" applyAlignment="1">
      <alignment horizontal="center" vertical="center"/>
    </xf>
    <xf numFmtId="0" fontId="4" fillId="7" borderId="0" xfId="0" applyFont="1" applyFill="1" applyAlignment="1">
      <alignment vertical="center" wrapText="1"/>
    </xf>
    <xf numFmtId="0" fontId="3" fillId="0" borderId="0" xfId="0" applyFont="1" applyAlignment="1">
      <alignment vertical="center" wrapText="1"/>
    </xf>
    <xf numFmtId="4" fontId="3" fillId="0" borderId="0" xfId="0" applyNumberFormat="1" applyFont="1" applyAlignment="1">
      <alignment horizontal="center" vertical="center"/>
    </xf>
    <xf numFmtId="4" fontId="3" fillId="7" borderId="0" xfId="0" applyNumberFormat="1" applyFont="1" applyFill="1" applyAlignment="1">
      <alignment horizontal="center" vertical="center"/>
    </xf>
    <xf numFmtId="0" fontId="4" fillId="0" borderId="0" xfId="0" applyFont="1" applyAlignment="1">
      <alignment vertical="center"/>
    </xf>
    <xf numFmtId="0" fontId="4" fillId="7" borderId="0" xfId="0" applyFont="1" applyFill="1" applyAlignment="1">
      <alignment vertical="center"/>
    </xf>
    <xf numFmtId="0" fontId="4" fillId="4" borderId="14" xfId="0" applyFont="1" applyFill="1" applyBorder="1" applyAlignment="1">
      <alignment vertical="center"/>
    </xf>
    <xf numFmtId="4" fontId="4" fillId="7" borderId="0" xfId="0" applyNumberFormat="1" applyFont="1" applyFill="1" applyAlignment="1">
      <alignment horizontal="center"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vertical="center" wrapText="1"/>
    </xf>
    <xf numFmtId="4" fontId="3" fillId="0" borderId="13" xfId="0" applyNumberFormat="1" applyFont="1" applyBorder="1" applyAlignment="1">
      <alignment horizontal="center" vertical="center"/>
    </xf>
    <xf numFmtId="0" fontId="4" fillId="7" borderId="14" xfId="0" applyFont="1" applyFill="1" applyBorder="1" applyAlignment="1">
      <alignment vertical="center"/>
    </xf>
    <xf numFmtId="0" fontId="3" fillId="7" borderId="15" xfId="0" applyFont="1" applyFill="1" applyBorder="1" applyAlignment="1">
      <alignment horizontal="center" vertical="center"/>
    </xf>
    <xf numFmtId="0" fontId="4" fillId="7" borderId="15" xfId="0" applyFont="1" applyFill="1" applyBorder="1" applyAlignment="1">
      <alignment vertical="center" wrapText="1"/>
    </xf>
    <xf numFmtId="4" fontId="3" fillId="7" borderId="15" xfId="0" applyNumberFormat="1" applyFont="1" applyFill="1" applyBorder="1" applyAlignment="1">
      <alignment horizontal="center" vertical="center"/>
    </xf>
    <xf numFmtId="0" fontId="4" fillId="7" borderId="15" xfId="0" applyFont="1" applyFill="1" applyBorder="1" applyAlignment="1">
      <alignment horizontal="center" vertical="center"/>
    </xf>
    <xf numFmtId="4" fontId="4" fillId="7" borderId="15" xfId="0" applyNumberFormat="1" applyFont="1" applyFill="1" applyBorder="1" applyAlignment="1">
      <alignment horizontal="center" vertical="center"/>
    </xf>
    <xf numFmtId="0" fontId="4" fillId="5" borderId="14" xfId="0" applyFont="1" applyFill="1" applyBorder="1" applyAlignment="1">
      <alignment vertical="center"/>
    </xf>
    <xf numFmtId="0" fontId="4" fillId="5" borderId="15" xfId="0" applyFont="1" applyFill="1" applyBorder="1" applyAlignment="1">
      <alignment horizontal="center" vertical="center"/>
    </xf>
    <xf numFmtId="0" fontId="4" fillId="5" borderId="15" xfId="0" applyFont="1" applyFill="1" applyBorder="1" applyAlignment="1">
      <alignment vertical="center" wrapText="1"/>
    </xf>
    <xf numFmtId="4" fontId="4" fillId="5" borderId="15" xfId="0" applyNumberFormat="1" applyFont="1" applyFill="1" applyBorder="1" applyAlignment="1">
      <alignment horizontal="center" vertical="center"/>
    </xf>
    <xf numFmtId="4" fontId="4" fillId="6" borderId="16" xfId="0" applyNumberFormat="1" applyFont="1" applyFill="1" applyBorder="1" applyAlignment="1">
      <alignment horizontal="center" vertical="center"/>
    </xf>
    <xf numFmtId="4" fontId="4" fillId="4" borderId="16" xfId="0" applyNumberFormat="1" applyFont="1" applyFill="1" applyBorder="1" applyAlignment="1">
      <alignment horizontal="center" vertical="center"/>
    </xf>
    <xf numFmtId="4" fontId="4" fillId="7" borderId="16" xfId="0" applyNumberFormat="1" applyFont="1" applyFill="1" applyBorder="1" applyAlignment="1">
      <alignment horizontal="center" vertical="center"/>
    </xf>
    <xf numFmtId="4" fontId="4" fillId="5" borderId="16" xfId="0" applyNumberFormat="1" applyFont="1" applyFill="1" applyBorder="1" applyAlignment="1">
      <alignment horizontal="center" vertical="center"/>
    </xf>
    <xf numFmtId="0" fontId="3" fillId="0" borderId="0" xfId="0" applyFont="1" applyAlignment="1">
      <alignment horizontal="left" vertical="center"/>
    </xf>
    <xf numFmtId="0" fontId="3" fillId="0" borderId="15" xfId="0" applyFont="1" applyBorder="1"/>
    <xf numFmtId="0" fontId="3" fillId="0" borderId="15" xfId="0" applyFont="1" applyBorder="1" applyAlignment="1">
      <alignment horizontal="center" vertical="center"/>
    </xf>
    <xf numFmtId="4" fontId="3" fillId="0" borderId="15" xfId="0" applyNumberFormat="1"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4" fillId="0" borderId="0" xfId="0" applyFont="1" applyAlignment="1">
      <alignment horizontal="left" vertical="center"/>
    </xf>
    <xf numFmtId="4" fontId="3" fillId="0" borderId="0" xfId="0" applyNumberFormat="1" applyFont="1" applyAlignment="1">
      <alignment horizontal="left" vertical="center"/>
    </xf>
    <xf numFmtId="0" fontId="4" fillId="0" borderId="22" xfId="0" applyFont="1" applyBorder="1" applyAlignment="1">
      <alignment horizontal="left" vertical="center"/>
    </xf>
    <xf numFmtId="0" fontId="3" fillId="0" borderId="17" xfId="0" applyFont="1" applyBorder="1" applyAlignment="1">
      <alignment horizontal="left" vertical="center"/>
    </xf>
    <xf numFmtId="0" fontId="4" fillId="0" borderId="22" xfId="0" applyFont="1" applyBorder="1" applyAlignment="1">
      <alignment vertical="center"/>
    </xf>
    <xf numFmtId="0" fontId="3" fillId="0" borderId="17" xfId="0" applyFont="1" applyBorder="1" applyAlignment="1">
      <alignment vertical="center" wrapText="1"/>
    </xf>
    <xf numFmtId="0" fontId="4" fillId="0" borderId="22" xfId="0" applyFont="1" applyBorder="1" applyAlignment="1">
      <alignment horizontal="center" vertical="center"/>
    </xf>
    <xf numFmtId="4" fontId="4" fillId="0" borderId="22" xfId="0" applyNumberFormat="1" applyFont="1" applyBorder="1" applyAlignment="1">
      <alignment horizontal="center" vertical="center"/>
    </xf>
    <xf numFmtId="0" fontId="3" fillId="0" borderId="17" xfId="0" applyFont="1" applyBorder="1" applyAlignment="1">
      <alignment horizontal="center" vertical="center"/>
    </xf>
    <xf numFmtId="4" fontId="3" fillId="0" borderId="17" xfId="0" applyNumberFormat="1" applyFont="1" applyBorder="1" applyAlignment="1">
      <alignment horizontal="center" vertical="center"/>
    </xf>
    <xf numFmtId="4" fontId="4" fillId="0" borderId="22" xfId="0" applyNumberFormat="1" applyFont="1" applyBorder="1" applyAlignment="1">
      <alignment horizontal="left" vertical="center"/>
    </xf>
    <xf numFmtId="4" fontId="3" fillId="0" borderId="17" xfId="0" applyNumberFormat="1" applyFont="1" applyBorder="1" applyAlignment="1">
      <alignment horizontal="left" vertical="center"/>
    </xf>
    <xf numFmtId="4" fontId="4" fillId="0" borderId="18" xfId="0" applyNumberFormat="1" applyFont="1" applyBorder="1" applyAlignment="1">
      <alignment horizontal="left" vertical="center"/>
    </xf>
    <xf numFmtId="4" fontId="3" fillId="0" borderId="19" xfId="0" applyNumberFormat="1" applyFont="1" applyBorder="1" applyAlignment="1">
      <alignment horizontal="center" vertical="center"/>
    </xf>
    <xf numFmtId="0" fontId="4" fillId="0" borderId="13" xfId="0" applyFont="1" applyBorder="1" applyAlignment="1">
      <alignment horizontal="center" vertical="center"/>
    </xf>
    <xf numFmtId="4"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wrapText="1"/>
    </xf>
    <xf numFmtId="0" fontId="3" fillId="0" borderId="0" xfId="0" applyFont="1"/>
    <xf numFmtId="4" fontId="3" fillId="0" borderId="0" xfId="0" applyNumberFormat="1" applyFont="1" applyAlignment="1">
      <alignment horizontal="center"/>
    </xf>
    <xf numFmtId="0" fontId="4" fillId="5" borderId="13" xfId="0" applyFont="1" applyFill="1" applyBorder="1" applyAlignment="1">
      <alignment vertical="center"/>
    </xf>
    <xf numFmtId="0" fontId="4" fillId="0" borderId="13" xfId="0" applyFont="1" applyBorder="1" applyAlignment="1">
      <alignment horizontal="center" vertical="center" wrapText="1"/>
    </xf>
    <xf numFmtId="0" fontId="8" fillId="0" borderId="0" xfId="0" applyFont="1" applyAlignment="1">
      <alignment horizontal="left" vertical="center"/>
    </xf>
    <xf numFmtId="0" fontId="10" fillId="0" borderId="0" xfId="4" applyFont="1"/>
    <xf numFmtId="164" fontId="3" fillId="0" borderId="0" xfId="5" applyFont="1" applyFill="1" applyBorder="1" applyAlignment="1" applyProtection="1">
      <alignment horizontal="center"/>
    </xf>
    <xf numFmtId="0" fontId="9" fillId="0" borderId="3" xfId="4" applyFont="1" applyBorder="1"/>
    <xf numFmtId="0" fontId="10" fillId="0" borderId="11" xfId="4" applyFont="1" applyBorder="1"/>
    <xf numFmtId="0" fontId="6" fillId="0" borderId="3" xfId="5" applyNumberFormat="1" applyFont="1" applyFill="1" applyBorder="1" applyAlignment="1" applyProtection="1">
      <alignment horizontal="left"/>
    </xf>
    <xf numFmtId="164" fontId="6" fillId="0" borderId="3" xfId="5" applyFont="1" applyFill="1" applyBorder="1" applyAlignment="1" applyProtection="1">
      <alignment horizontal="left"/>
    </xf>
    <xf numFmtId="164" fontId="3" fillId="0" borderId="11" xfId="5" applyFont="1" applyFill="1" applyBorder="1" applyAlignment="1" applyProtection="1">
      <alignment horizontal="center"/>
    </xf>
    <xf numFmtId="0" fontId="9" fillId="0" borderId="1" xfId="4" applyFont="1" applyBorder="1" applyAlignment="1">
      <alignment horizontal="center"/>
    </xf>
    <xf numFmtId="0" fontId="10" fillId="0" borderId="25" xfId="4" applyFont="1" applyBorder="1"/>
    <xf numFmtId="10" fontId="10" fillId="0" borderId="30" xfId="4" applyNumberFormat="1" applyFont="1" applyBorder="1" applyAlignment="1">
      <alignment horizontal="left"/>
    </xf>
    <xf numFmtId="165" fontId="3" fillId="0" borderId="31" xfId="1" applyNumberFormat="1" applyFont="1" applyFill="1" applyBorder="1" applyAlignment="1" applyProtection="1">
      <alignment horizontal="right" shrinkToFit="1"/>
    </xf>
    <xf numFmtId="165" fontId="3" fillId="0" borderId="32" xfId="1" applyNumberFormat="1" applyFont="1" applyFill="1" applyBorder="1" applyAlignment="1" applyProtection="1">
      <alignment horizontal="center" vertical="center"/>
    </xf>
    <xf numFmtId="10" fontId="12" fillId="0" borderId="33" xfId="6" applyNumberFormat="1" applyFont="1" applyFill="1" applyBorder="1" applyAlignment="1" applyProtection="1">
      <alignment horizontal="center"/>
    </xf>
    <xf numFmtId="10" fontId="12" fillId="0" borderId="34" xfId="6" applyNumberFormat="1" applyFont="1" applyFill="1" applyBorder="1" applyAlignment="1" applyProtection="1">
      <alignment horizontal="center"/>
    </xf>
    <xf numFmtId="10" fontId="12" fillId="0" borderId="35" xfId="6" applyNumberFormat="1" applyFont="1" applyFill="1" applyBorder="1" applyAlignment="1" applyProtection="1">
      <alignment horizontal="center"/>
    </xf>
    <xf numFmtId="0" fontId="13" fillId="0" borderId="36" xfId="4" applyFont="1" applyBorder="1"/>
    <xf numFmtId="164" fontId="3" fillId="0" borderId="36" xfId="5" applyFont="1" applyFill="1" applyBorder="1" applyAlignment="1" applyProtection="1">
      <alignment horizontal="right" shrinkToFit="1"/>
    </xf>
    <xf numFmtId="165" fontId="3" fillId="0" borderId="1" xfId="1" applyNumberFormat="1" applyFont="1" applyFill="1" applyBorder="1" applyAlignment="1" applyProtection="1">
      <alignment horizontal="center" vertical="center"/>
    </xf>
    <xf numFmtId="10" fontId="14" fillId="0" borderId="37" xfId="6" applyNumberFormat="1" applyFont="1" applyFill="1" applyBorder="1" applyAlignment="1" applyProtection="1">
      <alignment horizontal="center"/>
      <protection locked="0"/>
    </xf>
    <xf numFmtId="10" fontId="14" fillId="0" borderId="38" xfId="6" applyNumberFormat="1" applyFont="1" applyFill="1" applyBorder="1" applyAlignment="1" applyProtection="1">
      <alignment horizontal="center"/>
      <protection locked="0"/>
    </xf>
    <xf numFmtId="10" fontId="14" fillId="0" borderId="39" xfId="6" applyNumberFormat="1" applyFont="1" applyFill="1" applyBorder="1" applyAlignment="1" applyProtection="1">
      <alignment horizontal="center"/>
      <protection locked="0"/>
    </xf>
    <xf numFmtId="0" fontId="10" fillId="2" borderId="8" xfId="4" applyFont="1" applyFill="1" applyBorder="1"/>
    <xf numFmtId="0" fontId="10" fillId="2" borderId="9" xfId="4" applyFont="1" applyFill="1" applyBorder="1"/>
    <xf numFmtId="164" fontId="3" fillId="2" borderId="9" xfId="5" applyFont="1" applyFill="1" applyBorder="1" applyAlignment="1" applyProtection="1">
      <alignment horizontal="center"/>
    </xf>
    <xf numFmtId="0" fontId="10" fillId="2" borderId="10" xfId="4" applyFont="1" applyFill="1" applyBorder="1"/>
    <xf numFmtId="0" fontId="10" fillId="3" borderId="32" xfId="4" applyFont="1" applyFill="1" applyBorder="1"/>
    <xf numFmtId="164" fontId="3" fillId="3" borderId="41" xfId="5" applyFont="1" applyFill="1" applyBorder="1" applyAlignment="1" applyProtection="1">
      <alignment horizontal="center"/>
    </xf>
    <xf numFmtId="164" fontId="3" fillId="3" borderId="42" xfId="5" applyFont="1" applyFill="1" applyBorder="1" applyAlignment="1" applyProtection="1">
      <alignment horizontal="right"/>
    </xf>
    <xf numFmtId="10" fontId="3" fillId="3" borderId="43" xfId="6" applyNumberFormat="1" applyFont="1" applyFill="1" applyBorder="1" applyAlignment="1" applyProtection="1"/>
    <xf numFmtId="10" fontId="3" fillId="3" borderId="44" xfId="6" applyNumberFormat="1" applyFont="1" applyFill="1" applyBorder="1" applyAlignment="1" applyProtection="1"/>
    <xf numFmtId="10" fontId="3" fillId="3" borderId="45" xfId="6" applyNumberFormat="1" applyFont="1" applyFill="1" applyBorder="1" applyAlignment="1" applyProtection="1"/>
    <xf numFmtId="0" fontId="10" fillId="3" borderId="1" xfId="4" applyFont="1" applyFill="1" applyBorder="1"/>
    <xf numFmtId="164" fontId="3" fillId="0" borderId="46" xfId="5" applyFont="1" applyFill="1" applyBorder="1" applyAlignment="1" applyProtection="1">
      <alignment horizontal="center"/>
    </xf>
    <xf numFmtId="164" fontId="3" fillId="0" borderId="47" xfId="5" applyFont="1" applyFill="1" applyBorder="1" applyAlignment="1" applyProtection="1">
      <alignment horizontal="right"/>
    </xf>
    <xf numFmtId="43" fontId="3" fillId="0" borderId="5" xfId="1" applyFont="1" applyFill="1" applyBorder="1" applyAlignment="1" applyProtection="1">
      <alignment shrinkToFit="1"/>
    </xf>
    <xf numFmtId="43" fontId="3" fillId="0" borderId="6" xfId="1" applyFont="1" applyFill="1" applyBorder="1" applyAlignment="1" applyProtection="1">
      <alignment shrinkToFit="1"/>
    </xf>
    <xf numFmtId="43" fontId="3" fillId="0" borderId="7" xfId="1" applyFont="1" applyFill="1" applyBorder="1" applyAlignment="1" applyProtection="1">
      <alignment shrinkToFit="1"/>
    </xf>
    <xf numFmtId="0" fontId="9" fillId="0" borderId="0" xfId="4" applyFont="1" applyAlignment="1">
      <alignment horizontal="left"/>
    </xf>
    <xf numFmtId="0" fontId="10" fillId="3" borderId="1" xfId="4" applyFont="1" applyFill="1" applyBorder="1" applyAlignment="1">
      <alignment horizontal="center"/>
    </xf>
    <xf numFmtId="164" fontId="3" fillId="3" borderId="46" xfId="5" applyFont="1" applyFill="1" applyBorder="1" applyAlignment="1" applyProtection="1">
      <alignment horizontal="center"/>
    </xf>
    <xf numFmtId="164" fontId="3" fillId="3" borderId="47" xfId="5" applyFont="1" applyFill="1" applyBorder="1" applyAlignment="1" applyProtection="1">
      <alignment horizontal="right"/>
    </xf>
    <xf numFmtId="43" fontId="3" fillId="3" borderId="5" xfId="1" applyFont="1" applyFill="1" applyBorder="1" applyAlignment="1" applyProtection="1">
      <alignment shrinkToFit="1"/>
    </xf>
    <xf numFmtId="43" fontId="3" fillId="3" borderId="6" xfId="1" applyFont="1" applyFill="1" applyBorder="1" applyAlignment="1" applyProtection="1">
      <alignment shrinkToFit="1"/>
    </xf>
    <xf numFmtId="43" fontId="3" fillId="3" borderId="7" xfId="1" applyFont="1" applyFill="1" applyBorder="1" applyAlignment="1" applyProtection="1">
      <alignment shrinkToFit="1"/>
    </xf>
    <xf numFmtId="164" fontId="3" fillId="0" borderId="29" xfId="5" applyFont="1" applyFill="1" applyBorder="1" applyAlignment="1" applyProtection="1">
      <alignment horizontal="center"/>
    </xf>
    <xf numFmtId="164" fontId="3" fillId="0" borderId="31" xfId="5" applyFont="1" applyFill="1" applyBorder="1" applyAlignment="1" applyProtection="1">
      <alignment horizontal="right"/>
    </xf>
    <xf numFmtId="0" fontId="10" fillId="3" borderId="23" xfId="4" applyFont="1" applyFill="1" applyBorder="1"/>
    <xf numFmtId="164" fontId="6" fillId="3" borderId="51" xfId="5" applyFont="1" applyFill="1" applyBorder="1" applyAlignment="1" applyProtection="1">
      <alignment horizontal="center"/>
    </xf>
    <xf numFmtId="164" fontId="6" fillId="3" borderId="52" xfId="5" applyFont="1" applyFill="1" applyBorder="1" applyAlignment="1" applyProtection="1">
      <alignment horizontal="right"/>
    </xf>
    <xf numFmtId="164" fontId="6" fillId="3" borderId="53" xfId="5" applyFont="1" applyFill="1" applyBorder="1" applyAlignment="1" applyProtection="1">
      <alignment shrinkToFit="1"/>
    </xf>
    <xf numFmtId="164" fontId="6" fillId="3" borderId="54" xfId="5" applyFont="1" applyFill="1" applyBorder="1" applyAlignment="1" applyProtection="1">
      <alignment shrinkToFit="1"/>
    </xf>
    <xf numFmtId="164" fontId="6" fillId="3" borderId="55" xfId="5" applyFont="1" applyFill="1" applyBorder="1" applyAlignment="1" applyProtection="1">
      <alignment shrinkToFit="1"/>
    </xf>
    <xf numFmtId="0" fontId="10" fillId="0" borderId="24" xfId="4" applyFont="1" applyBorder="1" applyAlignment="1">
      <alignment vertical="center"/>
    </xf>
    <xf numFmtId="0" fontId="11" fillId="0" borderId="25" xfId="4" applyFont="1" applyBorder="1" applyAlignment="1">
      <alignment vertical="center" wrapText="1"/>
    </xf>
    <xf numFmtId="43" fontId="3" fillId="0" borderId="48" xfId="1" applyFont="1" applyFill="1" applyBorder="1" applyAlignment="1" applyProtection="1">
      <alignment horizontal="center" shrinkToFit="1"/>
    </xf>
    <xf numFmtId="43" fontId="3" fillId="0" borderId="49" xfId="1" applyFont="1" applyFill="1" applyBorder="1" applyAlignment="1" applyProtection="1">
      <alignment horizontal="center" shrinkToFit="1"/>
    </xf>
    <xf numFmtId="43" fontId="3" fillId="0" borderId="50" xfId="1" applyFont="1" applyFill="1" applyBorder="1" applyAlignment="1" applyProtection="1">
      <alignment horizontal="center" shrinkToFit="1"/>
    </xf>
    <xf numFmtId="43" fontId="3" fillId="3" borderId="6" xfId="1" applyFont="1" applyFill="1" applyBorder="1" applyAlignment="1" applyProtection="1">
      <alignment horizontal="center" shrinkToFit="1"/>
    </xf>
    <xf numFmtId="43" fontId="3" fillId="3" borderId="7" xfId="1" applyFont="1" applyFill="1" applyBorder="1" applyAlignment="1" applyProtection="1">
      <alignment horizontal="center" shrinkToFit="1"/>
    </xf>
    <xf numFmtId="10" fontId="10" fillId="7" borderId="43" xfId="2" applyNumberFormat="1" applyFont="1" applyFill="1" applyBorder="1" applyAlignment="1">
      <alignment horizontal="center"/>
    </xf>
    <xf numFmtId="10" fontId="10" fillId="7" borderId="44" xfId="2" applyNumberFormat="1" applyFont="1" applyFill="1" applyBorder="1" applyAlignment="1">
      <alignment horizontal="center"/>
    </xf>
    <xf numFmtId="10" fontId="3" fillId="0" borderId="0" xfId="2" applyNumberFormat="1" applyFont="1" applyAlignment="1">
      <alignment horizontal="center"/>
    </xf>
    <xf numFmtId="10" fontId="3" fillId="0" borderId="0" xfId="2" applyNumberFormat="1" applyFont="1"/>
    <xf numFmtId="0" fontId="9" fillId="0" borderId="0" xfId="4" applyFont="1" applyAlignment="1">
      <alignment vertical="top"/>
    </xf>
    <xf numFmtId="0" fontId="9" fillId="0" borderId="11" xfId="4" applyFont="1" applyBorder="1" applyAlignment="1">
      <alignment vertical="top"/>
    </xf>
    <xf numFmtId="0" fontId="4" fillId="0" borderId="2" xfId="0" applyFont="1" applyBorder="1" applyAlignment="1">
      <alignment horizontal="center"/>
    </xf>
    <xf numFmtId="167" fontId="9" fillId="6" borderId="29" xfId="4" applyNumberFormat="1" applyFont="1" applyFill="1" applyBorder="1" applyAlignment="1">
      <alignment horizontal="left"/>
    </xf>
    <xf numFmtId="10" fontId="9" fillId="6" borderId="30" xfId="4" applyNumberFormat="1" applyFont="1" applyFill="1" applyBorder="1" applyAlignment="1">
      <alignment horizontal="left"/>
    </xf>
    <xf numFmtId="165" fontId="4" fillId="6" borderId="31" xfId="1" applyNumberFormat="1" applyFont="1" applyFill="1" applyBorder="1" applyAlignment="1" applyProtection="1">
      <alignment horizontal="right" shrinkToFit="1"/>
    </xf>
    <xf numFmtId="0" fontId="10" fillId="0" borderId="30" xfId="4" applyFont="1" applyBorder="1"/>
    <xf numFmtId="167" fontId="10" fillId="0" borderId="58" xfId="4" applyNumberFormat="1" applyFont="1" applyBorder="1" applyAlignment="1">
      <alignment horizontal="left"/>
    </xf>
    <xf numFmtId="0" fontId="10" fillId="6" borderId="36" xfId="4" applyFont="1" applyFill="1" applyBorder="1"/>
    <xf numFmtId="0" fontId="13" fillId="6" borderId="36" xfId="4" applyFont="1" applyFill="1" applyBorder="1"/>
    <xf numFmtId="164" fontId="3" fillId="6" borderId="36" xfId="5" applyFont="1" applyFill="1" applyBorder="1" applyAlignment="1" applyProtection="1">
      <alignment horizontal="right" shrinkToFit="1"/>
    </xf>
    <xf numFmtId="0" fontId="10" fillId="7" borderId="0" xfId="4" applyFont="1" applyFill="1"/>
    <xf numFmtId="10" fontId="10" fillId="7" borderId="30" xfId="4" applyNumberFormat="1" applyFont="1" applyFill="1" applyBorder="1" applyAlignment="1">
      <alignment horizontal="left"/>
    </xf>
    <xf numFmtId="165" fontId="3" fillId="7" borderId="31" xfId="1" applyNumberFormat="1" applyFont="1" applyFill="1" applyBorder="1" applyAlignment="1" applyProtection="1">
      <alignment horizontal="right" shrinkToFit="1"/>
    </xf>
    <xf numFmtId="0" fontId="10" fillId="7" borderId="36" xfId="4" applyFont="1" applyFill="1" applyBorder="1"/>
    <xf numFmtId="0" fontId="13" fillId="7" borderId="36" xfId="4" applyFont="1" applyFill="1" applyBorder="1"/>
    <xf numFmtId="164" fontId="3" fillId="7" borderId="36" xfId="5" applyFont="1" applyFill="1" applyBorder="1" applyAlignment="1" applyProtection="1">
      <alignment horizontal="right" shrinkToFit="1"/>
    </xf>
    <xf numFmtId="0" fontId="10" fillId="7" borderId="30" xfId="4" applyFont="1" applyFill="1" applyBorder="1"/>
    <xf numFmtId="167" fontId="10" fillId="7" borderId="58" xfId="4" applyNumberFormat="1" applyFont="1" applyFill="1" applyBorder="1" applyAlignment="1">
      <alignment horizontal="left"/>
    </xf>
    <xf numFmtId="0" fontId="9" fillId="0" borderId="26" xfId="4" applyFont="1" applyBorder="1" applyAlignment="1">
      <alignment horizontal="center"/>
    </xf>
    <xf numFmtId="0" fontId="9" fillId="0" borderId="27" xfId="4" applyFont="1" applyBorder="1" applyAlignment="1">
      <alignment horizontal="center"/>
    </xf>
    <xf numFmtId="166" fontId="9" fillId="0" borderId="28" xfId="4" applyNumberFormat="1" applyFont="1" applyBorder="1" applyAlignment="1">
      <alignment horizontal="center"/>
    </xf>
    <xf numFmtId="4" fontId="3" fillId="0" borderId="48" xfId="0" applyNumberFormat="1" applyFont="1" applyBorder="1" applyAlignment="1">
      <alignment horizontal="center"/>
    </xf>
    <xf numFmtId="4" fontId="3" fillId="0" borderId="49" xfId="0" applyNumberFormat="1" applyFont="1" applyBorder="1" applyAlignment="1">
      <alignment horizontal="center"/>
    </xf>
    <xf numFmtId="4" fontId="10" fillId="7" borderId="59" xfId="4" applyNumberFormat="1" applyFont="1" applyFill="1" applyBorder="1" applyAlignment="1">
      <alignment horizontal="center"/>
    </xf>
    <xf numFmtId="4" fontId="10" fillId="7" borderId="60" xfId="4" applyNumberFormat="1" applyFont="1" applyFill="1" applyBorder="1" applyAlignment="1">
      <alignment horizontal="center"/>
    </xf>
    <xf numFmtId="0" fontId="3" fillId="0" borderId="56" xfId="0" applyFont="1" applyBorder="1"/>
    <xf numFmtId="0" fontId="3" fillId="0" borderId="56" xfId="0" applyFont="1" applyBorder="1" applyAlignment="1">
      <alignment horizontal="center" vertical="center"/>
    </xf>
    <xf numFmtId="0" fontId="3" fillId="0" borderId="56" xfId="0" applyFont="1" applyBorder="1" applyAlignment="1">
      <alignment vertical="center"/>
    </xf>
    <xf numFmtId="0" fontId="3" fillId="0" borderId="13" xfId="0" applyFont="1" applyBorder="1" applyAlignment="1">
      <alignment horizontal="left" vertical="center"/>
    </xf>
    <xf numFmtId="4" fontId="3" fillId="0" borderId="20"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21" xfId="0" applyNumberFormat="1"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6" borderId="13" xfId="0" applyFont="1" applyFill="1" applyBorder="1" applyAlignment="1">
      <alignment horizontal="left" vertical="center"/>
    </xf>
    <xf numFmtId="0" fontId="4" fillId="6" borderId="14" xfId="0" applyFont="1" applyFill="1" applyBorder="1" applyAlignment="1">
      <alignment horizontal="left" vertical="center"/>
    </xf>
    <xf numFmtId="0" fontId="4" fillId="4" borderId="1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5" borderId="18" xfId="0" applyFont="1" applyFill="1" applyBorder="1" applyAlignment="1">
      <alignment horizontal="center" vertical="center"/>
    </xf>
    <xf numFmtId="0" fontId="3" fillId="5" borderId="0" xfId="0" applyFont="1" applyFill="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1" xfId="0" applyFont="1" applyFill="1" applyBorder="1" applyAlignment="1">
      <alignment horizontal="center" vertical="center"/>
    </xf>
    <xf numFmtId="0" fontId="4" fillId="0" borderId="13" xfId="0" applyFont="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center" vertical="center"/>
    </xf>
    <xf numFmtId="0" fontId="4" fillId="7" borderId="15"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6" fillId="6" borderId="13" xfId="0" applyFont="1" applyFill="1" applyBorder="1" applyAlignment="1">
      <alignment horizontal="left" vertical="center"/>
    </xf>
    <xf numFmtId="0" fontId="4" fillId="4" borderId="15" xfId="0" applyFont="1" applyFill="1" applyBorder="1" applyAlignment="1">
      <alignment horizontal="left" vertical="center" wrapText="1"/>
    </xf>
    <xf numFmtId="0" fontId="10" fillId="0" borderId="24" xfId="4" applyFont="1" applyBorder="1" applyAlignment="1">
      <alignment horizontal="left" vertical="center" wrapText="1"/>
    </xf>
    <xf numFmtId="0" fontId="10" fillId="0" borderId="25" xfId="4" applyFont="1" applyBorder="1" applyAlignment="1">
      <alignment horizontal="left" vertical="center" wrapText="1"/>
    </xf>
    <xf numFmtId="0" fontId="10" fillId="0" borderId="57" xfId="4" applyFont="1" applyBorder="1" applyAlignment="1">
      <alignment horizontal="left" vertical="center" wrapText="1"/>
    </xf>
    <xf numFmtId="0" fontId="9" fillId="0" borderId="2" xfId="4" applyFont="1" applyBorder="1" applyAlignment="1">
      <alignment horizontal="left" vertical="center" wrapText="1"/>
    </xf>
    <xf numFmtId="0" fontId="9" fillId="0" borderId="25" xfId="4" applyFont="1" applyBorder="1" applyAlignment="1">
      <alignment horizontal="left" vertical="center" wrapText="1"/>
    </xf>
    <xf numFmtId="0" fontId="15" fillId="0" borderId="0" xfId="4" applyFont="1" applyAlignment="1">
      <alignment horizontal="center"/>
    </xf>
    <xf numFmtId="165" fontId="9" fillId="0" borderId="2" xfId="4" applyNumberFormat="1" applyFont="1" applyBorder="1" applyAlignment="1">
      <alignment horizontal="center" vertical="top"/>
    </xf>
    <xf numFmtId="165" fontId="9" fillId="0" borderId="40" xfId="4" applyNumberFormat="1" applyFont="1" applyBorder="1" applyAlignment="1">
      <alignment horizontal="center" vertical="top"/>
    </xf>
    <xf numFmtId="10" fontId="10" fillId="0" borderId="30" xfId="4" applyNumberFormat="1" applyFont="1" applyBorder="1" applyAlignment="1">
      <alignment horizontal="left" vertical="center" wrapText="1"/>
    </xf>
    <xf numFmtId="10" fontId="10" fillId="0" borderId="36" xfId="4" applyNumberFormat="1" applyFont="1" applyBorder="1" applyAlignment="1">
      <alignment horizontal="left" vertical="center" wrapText="1"/>
    </xf>
    <xf numFmtId="10" fontId="10" fillId="7" borderId="30" xfId="4" applyNumberFormat="1" applyFont="1" applyFill="1" applyBorder="1" applyAlignment="1">
      <alignment horizontal="left" wrapText="1"/>
    </xf>
    <xf numFmtId="10" fontId="10" fillId="7" borderId="36" xfId="4" applyNumberFormat="1" applyFont="1" applyFill="1" applyBorder="1" applyAlignment="1">
      <alignment horizontal="left" wrapText="1"/>
    </xf>
    <xf numFmtId="10" fontId="10" fillId="7" borderId="30" xfId="4" applyNumberFormat="1" applyFont="1" applyFill="1" applyBorder="1" applyAlignment="1">
      <alignment horizontal="left" vertical="center" wrapText="1"/>
    </xf>
    <xf numFmtId="10" fontId="10" fillId="7" borderId="36" xfId="4" applyNumberFormat="1" applyFont="1" applyFill="1" applyBorder="1" applyAlignment="1">
      <alignment horizontal="left" vertical="center" wrapText="1"/>
    </xf>
    <xf numFmtId="0" fontId="9" fillId="0" borderId="8" xfId="4" applyFont="1" applyBorder="1" applyAlignment="1">
      <alignment horizontal="center" vertical="center" wrapText="1"/>
    </xf>
    <xf numFmtId="164" fontId="6" fillId="0" borderId="10" xfId="5" applyFont="1" applyFill="1" applyBorder="1" applyAlignment="1" applyProtection="1">
      <alignment horizontal="center" vertical="center" wrapText="1"/>
    </xf>
    <xf numFmtId="165" fontId="6" fillId="0" borderId="4" xfId="1" applyNumberFormat="1" applyFont="1" applyFill="1" applyBorder="1" applyAlignment="1" applyProtection="1">
      <alignment horizontal="center" vertical="center"/>
    </xf>
    <xf numFmtId="0" fontId="6" fillId="0" borderId="0" xfId="0" applyFont="1" applyAlignment="1">
      <alignment horizontal="center"/>
    </xf>
    <xf numFmtId="0" fontId="10" fillId="0" borderId="23" xfId="4" applyFont="1" applyBorder="1" applyAlignment="1">
      <alignment horizontal="left" vertical="center"/>
    </xf>
    <xf numFmtId="164" fontId="3" fillId="0" borderId="23" xfId="5" applyFont="1" applyFill="1" applyBorder="1" applyAlignment="1" applyProtection="1">
      <alignment horizontal="left" vertical="center"/>
    </xf>
    <xf numFmtId="0" fontId="10" fillId="0" borderId="23" xfId="4" applyFont="1" applyBorder="1" applyAlignment="1">
      <alignment horizontal="left" vertical="center" wrapText="1"/>
    </xf>
  </cellXfs>
  <cellStyles count="7">
    <cellStyle name="Normal" xfId="0" builtinId="0"/>
    <cellStyle name="Normal 2" xfId="3" xr:uid="{9701BBCD-B70B-4BED-BEBA-B9E6EC403975}"/>
    <cellStyle name="Normal 3" xfId="4" xr:uid="{2BDA90EB-1F32-4FE9-871B-64A13A4150A9}"/>
    <cellStyle name="Porcentagem" xfId="2" builtinId="5"/>
    <cellStyle name="Porcentagem 2" xfId="6" xr:uid="{01B79ACF-6B12-4D63-8812-A0B95CFF269F}"/>
    <cellStyle name="Vírgula" xfId="1" builtinId="3"/>
    <cellStyle name="Vírgula 2" xfId="5" xr:uid="{618264A7-9F49-43FC-B2F7-479D197672F2}"/>
  </cellStyles>
  <dxfs count="25">
    <dxf>
      <font>
        <b val="0"/>
        <condense val="0"/>
        <extend val="0"/>
        <color indexed="9"/>
      </font>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ill>
        <patternFill patternType="solid">
          <fgColor indexed="46"/>
          <bgColor indexed="55"/>
        </patternFill>
      </fill>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color theme="0"/>
      </font>
      <border>
        <left/>
        <right/>
      </border>
    </dxf>
    <dxf>
      <font>
        <b val="0"/>
        <condense val="0"/>
        <extend val="0"/>
        <color indexed="9"/>
      </font>
      <border>
        <left/>
      </border>
    </dxf>
    <dxf>
      <font>
        <b val="0"/>
        <condense val="0"/>
        <extend val="0"/>
        <color indexed="44"/>
      </font>
    </dxf>
    <dxf>
      <font>
        <b val="0"/>
        <condense val="0"/>
        <extend val="0"/>
        <color indexed="9"/>
      </font>
    </dxf>
    <dxf>
      <font>
        <b val="0"/>
        <condense val="0"/>
        <extend val="0"/>
        <color indexed="44"/>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3418415</xdr:colOff>
      <xdr:row>0</xdr:row>
      <xdr:rowOff>21166</xdr:rowOff>
    </xdr:from>
    <xdr:to>
      <xdr:col>3</xdr:col>
      <xdr:colOff>3932765</xdr:colOff>
      <xdr:row>0</xdr:row>
      <xdr:rowOff>597958</xdr:rowOff>
    </xdr:to>
    <xdr:pic>
      <xdr:nvPicPr>
        <xdr:cNvPr id="14" name="Imagem 1" descr="rj-cabo-frio-brasao.jpg">
          <a:extLst>
            <a:ext uri="{FF2B5EF4-FFF2-40B4-BE49-F238E27FC236}">
              <a16:creationId xmlns:a16="http://schemas.microsoft.com/office/drawing/2014/main" id="{4686AB05-D41D-4A9E-807B-488A723AC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5582" y="222249"/>
          <a:ext cx="514350" cy="57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2533650</xdr:colOff>
      <xdr:row>0</xdr:row>
      <xdr:rowOff>633943</xdr:rowOff>
    </xdr:from>
    <xdr:ext cx="2518766" cy="382058"/>
    <xdr:sp macro="" textlink="" fLocksText="0">
      <xdr:nvSpPr>
        <xdr:cNvPr id="1031" name="Text Box 7">
          <a:extLst>
            <a:ext uri="{FF2B5EF4-FFF2-40B4-BE49-F238E27FC236}">
              <a16:creationId xmlns:a16="http://schemas.microsoft.com/office/drawing/2014/main" id="{13A4B79A-144A-4ABB-B866-475664B81CDF}"/>
            </a:ext>
          </a:extLst>
        </xdr:cNvPr>
        <xdr:cNvSpPr txBox="1">
          <a:spLocks noChangeArrowheads="1"/>
        </xdr:cNvSpPr>
      </xdr:nvSpPr>
      <xdr:spPr bwMode="auto">
        <a:xfrm>
          <a:off x="4840817" y="835026"/>
          <a:ext cx="2518766" cy="382058"/>
        </a:xfrm>
        <a:prstGeom prst="rect">
          <a:avLst/>
        </a:prstGeom>
        <a:solidFill>
          <a:srgbClr val="FFFFFF"/>
        </a:solidFill>
        <a:ln w="9525">
          <a:solidFill>
            <a:srgbClr val="FFFFFF"/>
          </a:solidFill>
          <a:miter lim="800000"/>
          <a:headEnd/>
          <a:tailEnd/>
        </a:ln>
      </xdr:spPr>
      <xdr:txBody>
        <a:bodyPr wrap="none" lIns="91440" tIns="45720" rIns="91440" bIns="45720" anchor="t" upright="1">
          <a:noAutofit/>
        </a:bodyPr>
        <a:lstStyle/>
        <a:p>
          <a:pPr algn="l" rtl="0">
            <a:defRPr sz="1000"/>
          </a:pPr>
          <a:r>
            <a:rPr lang="pt-BR" sz="1100" b="1" i="0" u="none" strike="noStrike" baseline="0">
              <a:solidFill>
                <a:srgbClr val="000000"/>
              </a:solidFill>
              <a:latin typeface="Arial Narrow"/>
            </a:rPr>
            <a:t>PREFEITURA MUNICIPAL DE CABO FRIO</a:t>
          </a:r>
        </a:p>
        <a:p>
          <a:pPr algn="l" rtl="0">
            <a:defRPr sz="1000"/>
          </a:pPr>
          <a:r>
            <a:rPr lang="pt-BR" sz="1100" b="0" i="0" u="none" strike="noStrike" baseline="0">
              <a:solidFill>
                <a:srgbClr val="000000"/>
              </a:solidFill>
              <a:latin typeface="Arial Narrow"/>
            </a:rPr>
            <a:t>Região dos Lagos - Estado do Rio de Janeiro</a:t>
          </a:r>
        </a:p>
        <a:p>
          <a:pPr algn="l" rtl="0">
            <a:defRPr sz="1000"/>
          </a:pPr>
          <a:endParaRPr lang="pt-BR" sz="1100" b="0" i="0" u="none" strike="noStrike" baseline="0">
            <a:solidFill>
              <a:srgbClr val="000000"/>
            </a:solidFill>
            <a:latin typeface="Arial Narrow"/>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14552</xdr:colOff>
      <xdr:row>0</xdr:row>
      <xdr:rowOff>107157</xdr:rowOff>
    </xdr:from>
    <xdr:to>
      <xdr:col>2</xdr:col>
      <xdr:colOff>520965</xdr:colOff>
      <xdr:row>0</xdr:row>
      <xdr:rowOff>683949</xdr:rowOff>
    </xdr:to>
    <xdr:pic>
      <xdr:nvPicPr>
        <xdr:cNvPr id="5" name="Imagem 1" descr="rj-cabo-frio-brasao.jpg">
          <a:extLst>
            <a:ext uri="{FF2B5EF4-FFF2-40B4-BE49-F238E27FC236}">
              <a16:creationId xmlns:a16="http://schemas.microsoft.com/office/drawing/2014/main" id="{501B4150-8D9A-4339-A33C-AE4B3F4F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6635" y="107157"/>
          <a:ext cx="506413" cy="57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2899835</xdr:colOff>
      <xdr:row>0</xdr:row>
      <xdr:rowOff>730249</xdr:rowOff>
    </xdr:from>
    <xdr:ext cx="2518766" cy="382058"/>
    <xdr:sp macro="" textlink="" fLocksText="0">
      <xdr:nvSpPr>
        <xdr:cNvPr id="6" name="Text Box 7">
          <a:extLst>
            <a:ext uri="{FF2B5EF4-FFF2-40B4-BE49-F238E27FC236}">
              <a16:creationId xmlns:a16="http://schemas.microsoft.com/office/drawing/2014/main" id="{2F235E9C-7CC4-47F9-9EEF-3374AD301E35}"/>
            </a:ext>
          </a:extLst>
        </xdr:cNvPr>
        <xdr:cNvSpPr txBox="1">
          <a:spLocks noChangeArrowheads="1"/>
        </xdr:cNvSpPr>
      </xdr:nvSpPr>
      <xdr:spPr bwMode="auto">
        <a:xfrm>
          <a:off x="3513668" y="730249"/>
          <a:ext cx="2518766" cy="382058"/>
        </a:xfrm>
        <a:prstGeom prst="rect">
          <a:avLst/>
        </a:prstGeom>
        <a:solidFill>
          <a:srgbClr val="FFFFFF"/>
        </a:solidFill>
        <a:ln w="9525">
          <a:solidFill>
            <a:srgbClr val="FFFFFF"/>
          </a:solidFill>
          <a:miter lim="800000"/>
          <a:headEnd/>
          <a:tailEnd/>
        </a:ln>
      </xdr:spPr>
      <xdr:txBody>
        <a:bodyPr wrap="none" lIns="91440" tIns="45720" rIns="91440" bIns="45720" anchor="t" upright="1">
          <a:noAutofit/>
        </a:bodyPr>
        <a:lstStyle/>
        <a:p>
          <a:pPr algn="l" rtl="0">
            <a:defRPr sz="1000"/>
          </a:pPr>
          <a:r>
            <a:rPr lang="pt-BR" sz="1100" b="1" i="0" u="none" strike="noStrike" baseline="0">
              <a:solidFill>
                <a:srgbClr val="000000"/>
              </a:solidFill>
              <a:latin typeface="Arial Narrow"/>
            </a:rPr>
            <a:t>PREFEITURA MUNICIPAL DE CABO FRIO</a:t>
          </a:r>
        </a:p>
        <a:p>
          <a:pPr algn="l" rtl="0">
            <a:defRPr sz="1000"/>
          </a:pPr>
          <a:r>
            <a:rPr lang="pt-BR" sz="1100" b="0" i="0" u="none" strike="noStrike" baseline="0">
              <a:solidFill>
                <a:srgbClr val="000000"/>
              </a:solidFill>
              <a:latin typeface="Arial Narrow"/>
            </a:rPr>
            <a:t>Região dos Lagos - Estado do Rio de Janeiro</a:t>
          </a:r>
        </a:p>
        <a:p>
          <a:pPr algn="l" rtl="0">
            <a:defRPr sz="1000"/>
          </a:pPr>
          <a:endParaRPr lang="pt-BR" sz="1100" b="0" i="0" u="none" strike="noStrike" baseline="0">
            <a:solidFill>
              <a:srgbClr val="000000"/>
            </a:solidFill>
            <a:latin typeface="Arial Narrow"/>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M&#218;LTIPLA%20V3.0.5%20RERRA%20UNIT&#193;RIO%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row r="4">
          <cell r="O4">
            <v>2</v>
          </cell>
        </row>
      </sheetData>
      <sheetData sheetId="1">
        <row r="4">
          <cell r="F4" t="str">
            <v>OGU</v>
          </cell>
        </row>
        <row r="5">
          <cell r="F5" t="str">
            <v>MUNICÍPIO DE CABO FRIO</v>
          </cell>
        </row>
        <row r="6">
          <cell r="F6" t="str">
            <v>CABO FRIO/RJ</v>
          </cell>
        </row>
        <row r="7">
          <cell r="F7" t="str">
            <v>1040442-03</v>
          </cell>
        </row>
        <row r="8">
          <cell r="F8" t="str">
            <v>845082</v>
          </cell>
        </row>
        <row r="16">
          <cell r="F16" t="str">
            <v>REABILITAÇÃO E REQUALIFICAÇÃO URBANÍSTICA DA AV. ALMIRANTE BARROSO E ÁREA DO ENTORNO NO MUNICÍPIO DE CABO FRIO-RJ</v>
          </cell>
        </row>
        <row r="17">
          <cell r="F17" t="str">
            <v>REABILITAÇÃO E REQUALIFICAÇÃO URBANÍSTICA DA AV. ALMIRANTE BARROSO E ÁREA DO ENTORNO NO MUNICÍPIO DE CABO FRIO-RJ</v>
          </cell>
        </row>
        <row r="22">
          <cell r="F22" t="str">
            <v>DANIEL M MOREIRA</v>
          </cell>
        </row>
        <row r="23">
          <cell r="F23" t="str">
            <v>2022109770</v>
          </cell>
        </row>
        <row r="24">
          <cell r="F24" t="str">
            <v>2020230136013</v>
          </cell>
        </row>
      </sheetData>
      <sheetData sheetId="2"/>
      <sheetData sheetId="3"/>
      <sheetData sheetId="4">
        <row r="15">
          <cell r="X15">
            <v>3386194.2399999993</v>
          </cell>
        </row>
        <row r="16">
          <cell r="X16">
            <v>3386194.24</v>
          </cell>
        </row>
        <row r="17">
          <cell r="X17">
            <v>134134.81</v>
          </cell>
        </row>
        <row r="18">
          <cell r="X18">
            <v>134134.81</v>
          </cell>
        </row>
        <row r="19">
          <cell r="X19">
            <v>45131.62</v>
          </cell>
        </row>
        <row r="20">
          <cell r="X20">
            <v>2544.4</v>
          </cell>
        </row>
        <row r="21">
          <cell r="X21">
            <v>0</v>
          </cell>
        </row>
        <row r="22">
          <cell r="X22">
            <v>0</v>
          </cell>
        </row>
        <row r="23">
          <cell r="X23">
            <v>0</v>
          </cell>
        </row>
        <row r="24">
          <cell r="X24">
            <v>9005.31</v>
          </cell>
        </row>
        <row r="25">
          <cell r="X25">
            <v>0</v>
          </cell>
        </row>
        <row r="26">
          <cell r="X26">
            <v>6366.42</v>
          </cell>
        </row>
        <row r="27">
          <cell r="X27">
            <v>7228.44</v>
          </cell>
        </row>
        <row r="28">
          <cell r="X28">
            <v>4973.7</v>
          </cell>
        </row>
        <row r="29">
          <cell r="X29">
            <v>9845.9599999999991</v>
          </cell>
        </row>
        <row r="30">
          <cell r="X30">
            <v>332.34</v>
          </cell>
        </row>
        <row r="31">
          <cell r="X31">
            <v>3187.47</v>
          </cell>
        </row>
        <row r="32">
          <cell r="X32">
            <v>0</v>
          </cell>
        </row>
        <row r="33">
          <cell r="X33">
            <v>726.9</v>
          </cell>
        </row>
        <row r="34">
          <cell r="X34">
            <v>668.16</v>
          </cell>
        </row>
        <row r="35">
          <cell r="X35">
            <v>252.52</v>
          </cell>
        </row>
        <row r="36">
          <cell r="X36">
            <v>69985.399999999994</v>
          </cell>
        </row>
        <row r="37">
          <cell r="X37">
            <v>0</v>
          </cell>
        </row>
        <row r="38">
          <cell r="X38">
            <v>8408.82</v>
          </cell>
        </row>
        <row r="39">
          <cell r="X39">
            <v>61576.58</v>
          </cell>
        </row>
        <row r="40">
          <cell r="X40">
            <v>552214.92000000004</v>
          </cell>
        </row>
        <row r="41">
          <cell r="X41">
            <v>2095.38</v>
          </cell>
        </row>
        <row r="42">
          <cell r="X42">
            <v>0</v>
          </cell>
        </row>
        <row r="43">
          <cell r="X43">
            <v>361.82</v>
          </cell>
        </row>
        <row r="44">
          <cell r="X44">
            <v>0</v>
          </cell>
        </row>
        <row r="45">
          <cell r="X45">
            <v>630.54999999999995</v>
          </cell>
        </row>
        <row r="46">
          <cell r="X46">
            <v>0</v>
          </cell>
        </row>
        <row r="47">
          <cell r="X47">
            <v>1103.01</v>
          </cell>
        </row>
        <row r="48">
          <cell r="X48">
            <v>0</v>
          </cell>
        </row>
        <row r="49">
          <cell r="X49">
            <v>429666.8</v>
          </cell>
        </row>
        <row r="50">
          <cell r="X50">
            <v>0</v>
          </cell>
        </row>
        <row r="51">
          <cell r="X51">
            <v>0</v>
          </cell>
        </row>
        <row r="52">
          <cell r="X52">
            <v>286235.21999999997</v>
          </cell>
        </row>
        <row r="53">
          <cell r="X53">
            <v>88483.47</v>
          </cell>
        </row>
        <row r="54">
          <cell r="X54">
            <v>32297.33</v>
          </cell>
        </row>
        <row r="55">
          <cell r="X55">
            <v>6683.69</v>
          </cell>
        </row>
        <row r="56">
          <cell r="X56">
            <v>0</v>
          </cell>
        </row>
        <row r="57">
          <cell r="X57">
            <v>15967.09</v>
          </cell>
        </row>
        <row r="58">
          <cell r="X58">
            <v>0</v>
          </cell>
        </row>
        <row r="59">
          <cell r="X59">
            <v>120452.74</v>
          </cell>
        </row>
        <row r="60">
          <cell r="X60">
            <v>10563.35</v>
          </cell>
        </row>
        <row r="61">
          <cell r="X61">
            <v>30357.72</v>
          </cell>
        </row>
        <row r="62">
          <cell r="X62">
            <v>28984.65</v>
          </cell>
        </row>
        <row r="63">
          <cell r="X63">
            <v>1761.93</v>
          </cell>
        </row>
        <row r="64">
          <cell r="X64">
            <v>1773.17</v>
          </cell>
        </row>
        <row r="65">
          <cell r="X65">
            <v>0</v>
          </cell>
        </row>
        <row r="66">
          <cell r="X66">
            <v>0</v>
          </cell>
        </row>
        <row r="67">
          <cell r="X67">
            <v>4857.6000000000004</v>
          </cell>
        </row>
        <row r="68">
          <cell r="X68">
            <v>482.15</v>
          </cell>
        </row>
        <row r="69">
          <cell r="X69">
            <v>355.2</v>
          </cell>
        </row>
        <row r="70">
          <cell r="X70">
            <v>2069.21</v>
          </cell>
        </row>
        <row r="71">
          <cell r="X71">
            <v>4106.74</v>
          </cell>
        </row>
        <row r="72">
          <cell r="X72">
            <v>34852.65</v>
          </cell>
        </row>
        <row r="73">
          <cell r="X73">
            <v>288.37</v>
          </cell>
        </row>
        <row r="74">
          <cell r="X74">
            <v>2036195</v>
          </cell>
        </row>
        <row r="75">
          <cell r="X75">
            <v>887069.45</v>
          </cell>
        </row>
        <row r="76">
          <cell r="X76">
            <v>3967.5</v>
          </cell>
        </row>
        <row r="77">
          <cell r="X77">
            <v>24019.48</v>
          </cell>
        </row>
        <row r="78">
          <cell r="X78">
            <v>4361</v>
          </cell>
        </row>
        <row r="79">
          <cell r="X79">
            <v>350128.66</v>
          </cell>
        </row>
        <row r="80">
          <cell r="X80">
            <v>93495.679999999993</v>
          </cell>
        </row>
        <row r="81">
          <cell r="X81">
            <v>9841.9699999999993</v>
          </cell>
        </row>
        <row r="82">
          <cell r="X82">
            <v>235770.96</v>
          </cell>
        </row>
        <row r="83">
          <cell r="X83">
            <v>2576.62</v>
          </cell>
        </row>
        <row r="84">
          <cell r="X84">
            <v>51144.25</v>
          </cell>
        </row>
        <row r="85">
          <cell r="X85">
            <v>39446.69</v>
          </cell>
        </row>
        <row r="86">
          <cell r="X86">
            <v>23332.21</v>
          </cell>
        </row>
        <row r="87">
          <cell r="X87">
            <v>30814.23</v>
          </cell>
        </row>
        <row r="88">
          <cell r="X88">
            <v>3081.24</v>
          </cell>
        </row>
        <row r="89">
          <cell r="X89">
            <v>4692.3500000000004</v>
          </cell>
        </row>
        <row r="90">
          <cell r="X90">
            <v>10396.61</v>
          </cell>
        </row>
        <row r="91">
          <cell r="X91">
            <v>1149125.55</v>
          </cell>
        </row>
        <row r="92">
          <cell r="X92">
            <v>20656.38</v>
          </cell>
        </row>
        <row r="93">
          <cell r="X93">
            <v>15971.2</v>
          </cell>
        </row>
        <row r="94">
          <cell r="X94">
            <v>47590.37</v>
          </cell>
        </row>
        <row r="95">
          <cell r="X95">
            <v>24101.09</v>
          </cell>
        </row>
        <row r="96">
          <cell r="X96">
            <v>445343.63</v>
          </cell>
        </row>
        <row r="97">
          <cell r="X97">
            <v>380685.25</v>
          </cell>
        </row>
        <row r="98">
          <cell r="X98">
            <v>0</v>
          </cell>
        </row>
        <row r="99">
          <cell r="X99">
            <v>24033.25</v>
          </cell>
        </row>
        <row r="100">
          <cell r="X100">
            <v>0</v>
          </cell>
        </row>
        <row r="101">
          <cell r="X101">
            <v>12466.8</v>
          </cell>
        </row>
        <row r="102">
          <cell r="X102">
            <v>99015</v>
          </cell>
        </row>
        <row r="103">
          <cell r="X103">
            <v>34154.800000000003</v>
          </cell>
        </row>
        <row r="104">
          <cell r="X104">
            <v>22112.16</v>
          </cell>
        </row>
        <row r="105">
          <cell r="X105">
            <v>10884</v>
          </cell>
        </row>
        <row r="106">
          <cell r="X106">
            <v>6827.1</v>
          </cell>
        </row>
        <row r="107">
          <cell r="X107">
            <v>1530.44</v>
          </cell>
        </row>
        <row r="108">
          <cell r="X108">
            <v>3754.08</v>
          </cell>
        </row>
        <row r="109">
          <cell r="X109">
            <v>324296.02</v>
          </cell>
        </row>
        <row r="110">
          <cell r="X110">
            <v>23347.49</v>
          </cell>
        </row>
        <row r="111">
          <cell r="X111">
            <v>2620.58</v>
          </cell>
        </row>
        <row r="112">
          <cell r="X112">
            <v>6445.64</v>
          </cell>
        </row>
        <row r="113">
          <cell r="X113">
            <v>0</v>
          </cell>
        </row>
        <row r="114">
          <cell r="X114">
            <v>14281.27</v>
          </cell>
        </row>
        <row r="115">
          <cell r="X115">
            <v>300948.53000000003</v>
          </cell>
        </row>
        <row r="116">
          <cell r="X116">
            <v>0</v>
          </cell>
        </row>
        <row r="117">
          <cell r="X117">
            <v>20949.25</v>
          </cell>
        </row>
        <row r="118">
          <cell r="X118">
            <v>279999.28000000003</v>
          </cell>
        </row>
        <row r="119">
          <cell r="X119">
            <v>199996.65</v>
          </cell>
        </row>
        <row r="120">
          <cell r="X120">
            <v>906.6</v>
          </cell>
        </row>
        <row r="121">
          <cell r="X121">
            <v>14969.16</v>
          </cell>
        </row>
        <row r="122">
          <cell r="X122">
            <v>12526.36</v>
          </cell>
        </row>
        <row r="123">
          <cell r="X123">
            <v>23464.87</v>
          </cell>
        </row>
        <row r="124">
          <cell r="X124">
            <v>14788.29</v>
          </cell>
        </row>
        <row r="125">
          <cell r="X125">
            <v>970.76</v>
          </cell>
        </row>
        <row r="126">
          <cell r="X126">
            <v>77.69</v>
          </cell>
        </row>
        <row r="127">
          <cell r="X127">
            <v>815.46</v>
          </cell>
        </row>
        <row r="128">
          <cell r="X128">
            <v>0</v>
          </cell>
        </row>
        <row r="129">
          <cell r="X129">
            <v>32970.21</v>
          </cell>
        </row>
        <row r="130">
          <cell r="X130">
            <v>2147.7399999999998</v>
          </cell>
        </row>
        <row r="131">
          <cell r="X131">
            <v>8866.35</v>
          </cell>
        </row>
        <row r="132">
          <cell r="X132">
            <v>21393</v>
          </cell>
        </row>
        <row r="133">
          <cell r="X133">
            <v>4424.07</v>
          </cell>
        </row>
        <row r="134">
          <cell r="X134">
            <v>1226.75</v>
          </cell>
        </row>
        <row r="135">
          <cell r="X135">
            <v>13915.8</v>
          </cell>
        </row>
        <row r="136">
          <cell r="X136">
            <v>6700.51</v>
          </cell>
        </row>
        <row r="137">
          <cell r="X137">
            <v>461.51</v>
          </cell>
        </row>
        <row r="138">
          <cell r="X138">
            <v>0</v>
          </cell>
        </row>
        <row r="139">
          <cell r="X139">
            <v>4533.8999999999996</v>
          </cell>
        </row>
        <row r="140">
          <cell r="X140">
            <v>13656.72</v>
          </cell>
        </row>
        <row r="141">
          <cell r="X141">
            <v>991.48</v>
          </cell>
        </row>
        <row r="142">
          <cell r="X142">
            <v>526.67999999999995</v>
          </cell>
        </row>
        <row r="143">
          <cell r="X143">
            <v>19662.740000000002</v>
          </cell>
        </row>
        <row r="144">
          <cell r="X144">
            <v>24239.82</v>
          </cell>
        </row>
        <row r="145">
          <cell r="X145">
            <v>0</v>
          </cell>
        </row>
        <row r="146">
          <cell r="X146">
            <v>24239.82</v>
          </cell>
        </row>
      </sheetData>
      <sheetData sheetId="5">
        <row r="12">
          <cell r="A12" t="str">
            <v>Manual</v>
          </cell>
        </row>
        <row r="15">
          <cell r="M15">
            <v>0</v>
          </cell>
        </row>
        <row r="16">
          <cell r="M16" t="str">
            <v/>
          </cell>
        </row>
        <row r="17">
          <cell r="M17" t="str">
            <v/>
          </cell>
        </row>
        <row r="18">
          <cell r="M18">
            <v>1</v>
          </cell>
        </row>
        <row r="19">
          <cell r="M19" t="str">
            <v/>
          </cell>
        </row>
        <row r="20">
          <cell r="M20">
            <v>2</v>
          </cell>
        </row>
        <row r="21">
          <cell r="M21">
            <v>2</v>
          </cell>
        </row>
        <row r="22">
          <cell r="M22">
            <v>2</v>
          </cell>
        </row>
        <row r="23">
          <cell r="M23">
            <v>2</v>
          </cell>
        </row>
        <row r="24">
          <cell r="M24">
            <v>2</v>
          </cell>
        </row>
        <row r="25">
          <cell r="M25">
            <v>2</v>
          </cell>
        </row>
        <row r="26">
          <cell r="M26">
            <v>2</v>
          </cell>
        </row>
        <row r="27">
          <cell r="M27">
            <v>2</v>
          </cell>
        </row>
        <row r="28">
          <cell r="M28">
            <v>2</v>
          </cell>
        </row>
        <row r="29">
          <cell r="M29">
            <v>2</v>
          </cell>
        </row>
        <row r="30">
          <cell r="M30">
            <v>2</v>
          </cell>
        </row>
        <row r="31">
          <cell r="M31">
            <v>2</v>
          </cell>
        </row>
        <row r="32">
          <cell r="M32">
            <v>2</v>
          </cell>
        </row>
        <row r="33">
          <cell r="M33">
            <v>2</v>
          </cell>
        </row>
        <row r="34">
          <cell r="M34">
            <v>2</v>
          </cell>
        </row>
        <row r="35">
          <cell r="M35">
            <v>2</v>
          </cell>
        </row>
        <row r="36">
          <cell r="M36" t="str">
            <v/>
          </cell>
        </row>
        <row r="37">
          <cell r="M37">
            <v>3</v>
          </cell>
        </row>
        <row r="38">
          <cell r="M38">
            <v>3</v>
          </cell>
        </row>
        <row r="39">
          <cell r="M39">
            <v>3</v>
          </cell>
        </row>
        <row r="40">
          <cell r="M40" t="str">
            <v/>
          </cell>
        </row>
        <row r="41">
          <cell r="M41" t="str">
            <v/>
          </cell>
        </row>
        <row r="42">
          <cell r="M42">
            <v>4</v>
          </cell>
        </row>
        <row r="43">
          <cell r="M43">
            <v>4</v>
          </cell>
        </row>
        <row r="44">
          <cell r="M44">
            <v>4</v>
          </cell>
        </row>
        <row r="45">
          <cell r="M45">
            <v>4</v>
          </cell>
        </row>
        <row r="46">
          <cell r="M46">
            <v>0</v>
          </cell>
        </row>
        <row r="47">
          <cell r="M47">
            <v>4</v>
          </cell>
        </row>
        <row r="48">
          <cell r="M48">
            <v>4</v>
          </cell>
        </row>
        <row r="49">
          <cell r="M49" t="str">
            <v/>
          </cell>
        </row>
        <row r="50">
          <cell r="M50">
            <v>5</v>
          </cell>
        </row>
        <row r="51">
          <cell r="M51">
            <v>5</v>
          </cell>
        </row>
        <row r="52">
          <cell r="M52">
            <v>5</v>
          </cell>
        </row>
        <row r="53">
          <cell r="M53">
            <v>5</v>
          </cell>
        </row>
        <row r="54">
          <cell r="M54">
            <v>5</v>
          </cell>
        </row>
        <row r="55">
          <cell r="M55">
            <v>5</v>
          </cell>
        </row>
        <row r="56">
          <cell r="M56">
            <v>5</v>
          </cell>
        </row>
        <row r="57">
          <cell r="M57">
            <v>5</v>
          </cell>
        </row>
        <row r="58">
          <cell r="M58">
            <v>5</v>
          </cell>
        </row>
        <row r="59">
          <cell r="M59" t="str">
            <v/>
          </cell>
        </row>
        <row r="60">
          <cell r="M60">
            <v>6</v>
          </cell>
        </row>
        <row r="61">
          <cell r="M61">
            <v>6</v>
          </cell>
        </row>
        <row r="62">
          <cell r="M62">
            <v>6</v>
          </cell>
        </row>
        <row r="63">
          <cell r="M63">
            <v>6</v>
          </cell>
        </row>
        <row r="64">
          <cell r="M64">
            <v>6</v>
          </cell>
        </row>
        <row r="65">
          <cell r="M65">
            <v>6</v>
          </cell>
        </row>
        <row r="66">
          <cell r="M66">
            <v>6</v>
          </cell>
        </row>
        <row r="67">
          <cell r="M67">
            <v>6</v>
          </cell>
        </row>
        <row r="68">
          <cell r="M68">
            <v>6</v>
          </cell>
        </row>
        <row r="69">
          <cell r="M69">
            <v>6</v>
          </cell>
        </row>
        <row r="70">
          <cell r="M70">
            <v>6</v>
          </cell>
        </row>
        <row r="71">
          <cell r="M71">
            <v>6</v>
          </cell>
        </row>
        <row r="72">
          <cell r="M72">
            <v>6</v>
          </cell>
        </row>
        <row r="73">
          <cell r="M73">
            <v>6</v>
          </cell>
        </row>
        <row r="74">
          <cell r="M74" t="str">
            <v/>
          </cell>
        </row>
        <row r="75">
          <cell r="M75" t="str">
            <v/>
          </cell>
        </row>
        <row r="76">
          <cell r="M76">
            <v>7</v>
          </cell>
        </row>
        <row r="77">
          <cell r="M77">
            <v>7</v>
          </cell>
        </row>
        <row r="78">
          <cell r="M78">
            <v>7</v>
          </cell>
        </row>
        <row r="79">
          <cell r="M79">
            <v>7</v>
          </cell>
        </row>
        <row r="80">
          <cell r="M80">
            <v>7</v>
          </cell>
        </row>
        <row r="81">
          <cell r="M81">
            <v>7</v>
          </cell>
        </row>
        <row r="82">
          <cell r="M82">
            <v>7</v>
          </cell>
        </row>
        <row r="83">
          <cell r="M83">
            <v>7</v>
          </cell>
        </row>
        <row r="84">
          <cell r="M84">
            <v>7</v>
          </cell>
        </row>
        <row r="85">
          <cell r="M85">
            <v>7</v>
          </cell>
        </row>
        <row r="86">
          <cell r="M86">
            <v>7</v>
          </cell>
        </row>
        <row r="87">
          <cell r="M87">
            <v>7</v>
          </cell>
        </row>
        <row r="88">
          <cell r="M88">
            <v>7</v>
          </cell>
        </row>
        <row r="89">
          <cell r="M89">
            <v>7</v>
          </cell>
        </row>
        <row r="90">
          <cell r="M90">
            <v>7</v>
          </cell>
        </row>
        <row r="91">
          <cell r="M91" t="str">
            <v/>
          </cell>
        </row>
        <row r="92">
          <cell r="M92">
            <v>8</v>
          </cell>
        </row>
        <row r="93">
          <cell r="M93">
            <v>8</v>
          </cell>
        </row>
        <row r="94">
          <cell r="M94">
            <v>8</v>
          </cell>
        </row>
        <row r="95">
          <cell r="M95">
            <v>8</v>
          </cell>
        </row>
        <row r="96">
          <cell r="M96">
            <v>8</v>
          </cell>
        </row>
        <row r="97">
          <cell r="M97">
            <v>8</v>
          </cell>
        </row>
        <row r="98">
          <cell r="M98">
            <v>8</v>
          </cell>
        </row>
        <row r="99">
          <cell r="M99">
            <v>8</v>
          </cell>
        </row>
        <row r="100">
          <cell r="M100">
            <v>8</v>
          </cell>
        </row>
        <row r="101">
          <cell r="M101">
            <v>8</v>
          </cell>
        </row>
        <row r="102">
          <cell r="M102">
            <v>8</v>
          </cell>
        </row>
        <row r="103">
          <cell r="M103">
            <v>8</v>
          </cell>
        </row>
        <row r="104">
          <cell r="M104">
            <v>8</v>
          </cell>
        </row>
        <row r="105">
          <cell r="M105">
            <v>8</v>
          </cell>
        </row>
        <row r="106">
          <cell r="M106">
            <v>8</v>
          </cell>
        </row>
        <row r="107">
          <cell r="M107">
            <v>8</v>
          </cell>
        </row>
        <row r="108">
          <cell r="M108">
            <v>8</v>
          </cell>
        </row>
        <row r="109">
          <cell r="M109" t="str">
            <v/>
          </cell>
        </row>
        <row r="110">
          <cell r="M110" t="str">
            <v/>
          </cell>
        </row>
        <row r="111">
          <cell r="M111">
            <v>9</v>
          </cell>
        </row>
        <row r="112">
          <cell r="M112">
            <v>9</v>
          </cell>
        </row>
        <row r="113">
          <cell r="M113">
            <v>0</v>
          </cell>
        </row>
        <row r="114">
          <cell r="M114">
            <v>9</v>
          </cell>
        </row>
        <row r="115">
          <cell r="M115" t="str">
            <v/>
          </cell>
        </row>
        <row r="116">
          <cell r="M116">
            <v>10</v>
          </cell>
        </row>
        <row r="117">
          <cell r="M117">
            <v>10</v>
          </cell>
        </row>
        <row r="118">
          <cell r="M118">
            <v>10</v>
          </cell>
        </row>
        <row r="119">
          <cell r="M119" t="str">
            <v/>
          </cell>
        </row>
        <row r="120">
          <cell r="M120">
            <v>11</v>
          </cell>
        </row>
        <row r="121">
          <cell r="M121">
            <v>11</v>
          </cell>
        </row>
        <row r="122">
          <cell r="M122">
            <v>11</v>
          </cell>
        </row>
        <row r="123">
          <cell r="M123">
            <v>11</v>
          </cell>
        </row>
        <row r="124">
          <cell r="M124">
            <v>11</v>
          </cell>
        </row>
        <row r="125">
          <cell r="M125">
            <v>11</v>
          </cell>
        </row>
        <row r="126">
          <cell r="M126">
            <v>11</v>
          </cell>
        </row>
        <row r="127">
          <cell r="M127">
            <v>11</v>
          </cell>
        </row>
        <row r="128">
          <cell r="M128">
            <v>11</v>
          </cell>
        </row>
        <row r="129">
          <cell r="M129">
            <v>11</v>
          </cell>
        </row>
        <row r="130">
          <cell r="M130">
            <v>11</v>
          </cell>
        </row>
        <row r="131">
          <cell r="M131">
            <v>11</v>
          </cell>
        </row>
        <row r="132">
          <cell r="M132">
            <v>11</v>
          </cell>
        </row>
        <row r="133">
          <cell r="M133">
            <v>11</v>
          </cell>
        </row>
        <row r="134">
          <cell r="M134">
            <v>11</v>
          </cell>
        </row>
        <row r="135">
          <cell r="M135">
            <v>11</v>
          </cell>
        </row>
        <row r="136">
          <cell r="M136">
            <v>11</v>
          </cell>
        </row>
        <row r="137">
          <cell r="M137">
            <v>11</v>
          </cell>
        </row>
        <row r="138">
          <cell r="M138">
            <v>11</v>
          </cell>
        </row>
        <row r="139">
          <cell r="M139">
            <v>11</v>
          </cell>
        </row>
        <row r="140">
          <cell r="M140">
            <v>11</v>
          </cell>
        </row>
        <row r="141">
          <cell r="M141">
            <v>11</v>
          </cell>
        </row>
        <row r="142">
          <cell r="M142">
            <v>11</v>
          </cell>
        </row>
        <row r="143">
          <cell r="M143">
            <v>11</v>
          </cell>
        </row>
        <row r="144">
          <cell r="M144" t="str">
            <v/>
          </cell>
        </row>
        <row r="145">
          <cell r="M145">
            <v>0</v>
          </cell>
        </row>
        <row r="146">
          <cell r="M146">
            <v>12</v>
          </cell>
        </row>
      </sheetData>
      <sheetData sheetId="6"/>
      <sheetData sheetId="7"/>
      <sheetData sheetId="8"/>
      <sheetData sheetId="9"/>
      <sheetData sheetId="10">
        <row r="13">
          <cell r="B13" t="str">
            <v>Busca</v>
          </cell>
        </row>
        <row r="14">
          <cell r="B14" t="str">
            <v>Automático</v>
          </cell>
        </row>
        <row r="15">
          <cell r="B15" t="str">
            <v>Branco</v>
          </cell>
        </row>
        <row r="16">
          <cell r="B16" t="str">
            <v>Branco</v>
          </cell>
        </row>
        <row r="17">
          <cell r="B17" t="str">
            <v>Branco</v>
          </cell>
        </row>
        <row r="18">
          <cell r="B18" t="str">
            <v>Branco</v>
          </cell>
        </row>
        <row r="19">
          <cell r="B19" t="str">
            <v>Branco</v>
          </cell>
        </row>
        <row r="20">
          <cell r="B20" t="str">
            <v>Branco</v>
          </cell>
        </row>
        <row r="21">
          <cell r="B21" t="str">
            <v>Branco</v>
          </cell>
        </row>
        <row r="22">
          <cell r="B22" t="str">
            <v>Branco</v>
          </cell>
        </row>
        <row r="23">
          <cell r="B23" t="str">
            <v>Branco</v>
          </cell>
        </row>
        <row r="24">
          <cell r="B24" t="str">
            <v>TR$</v>
          </cell>
        </row>
      </sheetData>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B15B-3B2B-4BB7-9C22-169A6755F92B}">
  <dimension ref="A1:J161"/>
  <sheetViews>
    <sheetView view="pageBreakPreview" zoomScale="90" zoomScaleNormal="100" zoomScaleSheetLayoutView="90" workbookViewId="0">
      <selection activeCell="J18" sqref="J18"/>
    </sheetView>
  </sheetViews>
  <sheetFormatPr defaultColWidth="9.1796875" defaultRowHeight="15.5" x14ac:dyDescent="0.35"/>
  <cols>
    <col min="1" max="1" width="9.1796875" style="1"/>
    <col min="2" max="2" width="10.54296875" style="2" customWidth="1"/>
    <col min="3" max="3" width="14.7265625" style="2" customWidth="1"/>
    <col min="4" max="4" width="75" style="1" customWidth="1"/>
    <col min="5" max="5" width="9.1796875" style="2"/>
    <col min="6" max="6" width="11.26953125" style="7" customWidth="1"/>
    <col min="7" max="7" width="13.453125" style="7" customWidth="1"/>
    <col min="8" max="8" width="9.81640625" style="2" customWidth="1"/>
    <col min="9" max="9" width="14" style="7" customWidth="1"/>
    <col min="10" max="10" width="15" style="7" customWidth="1"/>
    <col min="11" max="16384" width="9.1796875" style="1"/>
  </cols>
  <sheetData>
    <row r="1" spans="1:10" ht="88.5" customHeight="1" x14ac:dyDescent="0.35"/>
    <row r="2" spans="1:10" ht="18" x14ac:dyDescent="0.35">
      <c r="A2" s="174" t="s">
        <v>0</v>
      </c>
      <c r="B2" s="174"/>
      <c r="C2" s="174"/>
      <c r="D2" s="174"/>
      <c r="E2" s="174"/>
      <c r="F2" s="174"/>
      <c r="G2" s="174"/>
      <c r="H2" s="174"/>
      <c r="I2" s="174"/>
      <c r="J2" s="174"/>
    </row>
    <row r="3" spans="1:10" x14ac:dyDescent="0.35">
      <c r="A3" s="179" t="s">
        <v>138</v>
      </c>
      <c r="B3" s="179"/>
      <c r="C3" s="179"/>
      <c r="D3" s="179"/>
      <c r="E3" s="179"/>
      <c r="F3" s="179"/>
      <c r="G3" s="179"/>
      <c r="H3" s="179"/>
      <c r="I3" s="179"/>
      <c r="J3" s="179"/>
    </row>
    <row r="4" spans="1:10" ht="16.5" customHeight="1" x14ac:dyDescent="0.35">
      <c r="D4" s="2"/>
    </row>
    <row r="5" spans="1:10" x14ac:dyDescent="0.35">
      <c r="A5" s="157" t="s">
        <v>1</v>
      </c>
      <c r="B5" s="158"/>
      <c r="C5" s="39" t="s">
        <v>2</v>
      </c>
      <c r="D5" s="47" t="s">
        <v>3</v>
      </c>
      <c r="E5" s="49" t="s">
        <v>4</v>
      </c>
      <c r="J5" s="50"/>
    </row>
    <row r="6" spans="1:10" ht="33" customHeight="1" x14ac:dyDescent="0.35">
      <c r="A6" s="176" t="s">
        <v>139</v>
      </c>
      <c r="B6" s="178"/>
      <c r="C6" s="40" t="s">
        <v>140</v>
      </c>
      <c r="D6" s="48" t="s">
        <v>141</v>
      </c>
      <c r="E6" s="152" t="s">
        <v>17</v>
      </c>
      <c r="F6" s="153"/>
      <c r="G6" s="153"/>
      <c r="H6" s="153"/>
      <c r="I6" s="153"/>
      <c r="J6" s="154"/>
    </row>
    <row r="7" spans="1:10" ht="6.75" customHeight="1" x14ac:dyDescent="0.35">
      <c r="D7" s="38"/>
    </row>
    <row r="8" spans="1:10" x14ac:dyDescent="0.35">
      <c r="A8" s="157" t="s">
        <v>5</v>
      </c>
      <c r="B8" s="158"/>
      <c r="C8" s="39" t="s">
        <v>6</v>
      </c>
      <c r="D8" s="41" t="s">
        <v>142</v>
      </c>
      <c r="E8" s="157" t="s">
        <v>143</v>
      </c>
      <c r="F8" s="175"/>
      <c r="G8" s="158"/>
      <c r="H8" s="43" t="s">
        <v>16</v>
      </c>
      <c r="I8" s="44" t="s">
        <v>144</v>
      </c>
      <c r="J8" s="44" t="s">
        <v>145</v>
      </c>
    </row>
    <row r="9" spans="1:10" ht="33" customHeight="1" x14ac:dyDescent="0.35">
      <c r="A9" s="155" t="s">
        <v>146</v>
      </c>
      <c r="B9" s="156"/>
      <c r="C9" s="40" t="s">
        <v>147</v>
      </c>
      <c r="D9" s="42" t="s">
        <v>17</v>
      </c>
      <c r="E9" s="176" t="s">
        <v>148</v>
      </c>
      <c r="F9" s="177"/>
      <c r="G9" s="178"/>
      <c r="H9" s="45" t="s">
        <v>149</v>
      </c>
      <c r="I9" s="46" t="s">
        <v>150</v>
      </c>
      <c r="J9" s="46" t="s">
        <v>150</v>
      </c>
    </row>
    <row r="11" spans="1:10" ht="31" x14ac:dyDescent="0.35">
      <c r="A11" s="51" t="s">
        <v>7</v>
      </c>
      <c r="B11" s="51" t="s">
        <v>8</v>
      </c>
      <c r="C11" s="51" t="s">
        <v>9</v>
      </c>
      <c r="D11" s="51" t="s">
        <v>10</v>
      </c>
      <c r="E11" s="51" t="s">
        <v>11</v>
      </c>
      <c r="F11" s="52" t="s">
        <v>12</v>
      </c>
      <c r="G11" s="53" t="s">
        <v>151</v>
      </c>
      <c r="H11" s="51" t="s">
        <v>152</v>
      </c>
      <c r="I11" s="53" t="s">
        <v>13</v>
      </c>
      <c r="J11" s="53" t="s">
        <v>14</v>
      </c>
    </row>
    <row r="12" spans="1:10" x14ac:dyDescent="0.35">
      <c r="A12" s="159" t="s">
        <v>17</v>
      </c>
      <c r="B12" s="159"/>
      <c r="C12" s="159"/>
      <c r="D12" s="159"/>
      <c r="E12" s="159"/>
      <c r="F12" s="159"/>
      <c r="G12" s="159"/>
      <c r="H12" s="159"/>
      <c r="I12" s="160"/>
      <c r="J12" s="27">
        <v>3386194.2399999993</v>
      </c>
    </row>
    <row r="13" spans="1:10" ht="33" customHeight="1" x14ac:dyDescent="0.35">
      <c r="A13" s="11" t="s">
        <v>154</v>
      </c>
      <c r="B13" s="3"/>
      <c r="C13" s="3"/>
      <c r="D13" s="161" t="s">
        <v>17</v>
      </c>
      <c r="E13" s="162"/>
      <c r="F13" s="162"/>
      <c r="G13" s="162"/>
      <c r="H13" s="162"/>
      <c r="I13" s="163"/>
      <c r="J13" s="28">
        <v>3386194.24</v>
      </c>
    </row>
    <row r="14" spans="1:10" x14ac:dyDescent="0.35">
      <c r="A14" s="10" t="s">
        <v>155</v>
      </c>
      <c r="B14" s="4"/>
      <c r="C14" s="4"/>
      <c r="D14" s="5" t="s">
        <v>18</v>
      </c>
      <c r="E14" s="4"/>
      <c r="F14" s="8"/>
      <c r="G14" s="8"/>
      <c r="H14" s="4"/>
      <c r="I14" s="8"/>
      <c r="J14" s="12">
        <v>134134.81</v>
      </c>
    </row>
    <row r="15" spans="1:10" x14ac:dyDescent="0.35">
      <c r="A15" s="13" t="s">
        <v>156</v>
      </c>
      <c r="B15" s="14" t="s">
        <v>15</v>
      </c>
      <c r="C15" s="14" t="s">
        <v>19</v>
      </c>
      <c r="D15" s="15" t="s">
        <v>18</v>
      </c>
      <c r="E15" s="14" t="s">
        <v>157</v>
      </c>
      <c r="F15" s="16">
        <v>1</v>
      </c>
      <c r="G15" s="16">
        <v>108716.82</v>
      </c>
      <c r="H15" s="14" t="s">
        <v>16</v>
      </c>
      <c r="I15" s="16">
        <v>134134.81</v>
      </c>
      <c r="J15" s="16">
        <v>134134.81</v>
      </c>
    </row>
    <row r="16" spans="1:10" x14ac:dyDescent="0.35">
      <c r="A16" s="17" t="s">
        <v>158</v>
      </c>
      <c r="B16" s="18"/>
      <c r="C16" s="18"/>
      <c r="D16" s="19" t="s">
        <v>20</v>
      </c>
      <c r="E16" s="18"/>
      <c r="F16" s="20"/>
      <c r="G16" s="20"/>
      <c r="H16" s="18"/>
      <c r="I16" s="20"/>
      <c r="J16" s="29">
        <v>45131.62</v>
      </c>
    </row>
    <row r="17" spans="1:10" ht="46.5" x14ac:dyDescent="0.35">
      <c r="A17" s="13" t="s">
        <v>159</v>
      </c>
      <c r="B17" s="14" t="s">
        <v>15</v>
      </c>
      <c r="C17" s="14" t="s">
        <v>21</v>
      </c>
      <c r="D17" s="15" t="s">
        <v>160</v>
      </c>
      <c r="E17" s="14" t="s">
        <v>161</v>
      </c>
      <c r="F17" s="16">
        <v>1</v>
      </c>
      <c r="G17" s="16">
        <v>2062.25</v>
      </c>
      <c r="H17" s="14" t="s">
        <v>16</v>
      </c>
      <c r="I17" s="16">
        <v>2544.4</v>
      </c>
      <c r="J17" s="16">
        <v>2544.4</v>
      </c>
    </row>
    <row r="18" spans="1:10" ht="31" x14ac:dyDescent="0.35">
      <c r="A18" s="13" t="s">
        <v>153</v>
      </c>
      <c r="B18" s="14" t="s">
        <v>15</v>
      </c>
      <c r="C18" s="14">
        <v>93207</v>
      </c>
      <c r="D18" s="15" t="s">
        <v>162</v>
      </c>
      <c r="E18" s="14" t="s">
        <v>163</v>
      </c>
      <c r="F18" s="16" t="s">
        <v>153</v>
      </c>
      <c r="G18" s="16">
        <v>1310.01</v>
      </c>
      <c r="H18" s="14" t="s">
        <v>16</v>
      </c>
      <c r="I18" s="16">
        <v>1616.29</v>
      </c>
      <c r="J18" s="16" t="s">
        <v>153</v>
      </c>
    </row>
    <row r="19" spans="1:10" ht="31" x14ac:dyDescent="0.35">
      <c r="A19" s="13" t="s">
        <v>153</v>
      </c>
      <c r="B19" s="14" t="s">
        <v>15</v>
      </c>
      <c r="C19" s="14" t="s">
        <v>22</v>
      </c>
      <c r="D19" s="15" t="s">
        <v>164</v>
      </c>
      <c r="E19" s="14" t="s">
        <v>163</v>
      </c>
      <c r="F19" s="16" t="s">
        <v>153</v>
      </c>
      <c r="G19" s="16">
        <v>688.23</v>
      </c>
      <c r="H19" s="14" t="s">
        <v>16</v>
      </c>
      <c r="I19" s="16">
        <v>849.14</v>
      </c>
      <c r="J19" s="16" t="s">
        <v>153</v>
      </c>
    </row>
    <row r="20" spans="1:10" ht="31" x14ac:dyDescent="0.35">
      <c r="A20" s="13" t="s">
        <v>153</v>
      </c>
      <c r="B20" s="14" t="s">
        <v>15</v>
      </c>
      <c r="C20" s="14">
        <v>93208</v>
      </c>
      <c r="D20" s="15" t="s">
        <v>165</v>
      </c>
      <c r="E20" s="14" t="s">
        <v>163</v>
      </c>
      <c r="F20" s="16" t="s">
        <v>153</v>
      </c>
      <c r="G20" s="16">
        <v>1079.19</v>
      </c>
      <c r="H20" s="14" t="s">
        <v>16</v>
      </c>
      <c r="I20" s="16">
        <v>1331.5</v>
      </c>
      <c r="J20" s="16" t="s">
        <v>153</v>
      </c>
    </row>
    <row r="21" spans="1:10" ht="31" x14ac:dyDescent="0.35">
      <c r="A21" s="13" t="s">
        <v>166</v>
      </c>
      <c r="B21" s="14" t="s">
        <v>15</v>
      </c>
      <c r="C21" s="14">
        <v>93214</v>
      </c>
      <c r="D21" s="15" t="s">
        <v>167</v>
      </c>
      <c r="E21" s="14" t="s">
        <v>161</v>
      </c>
      <c r="F21" s="16">
        <v>1</v>
      </c>
      <c r="G21" s="16">
        <v>7298.84</v>
      </c>
      <c r="H21" s="14" t="s">
        <v>16</v>
      </c>
      <c r="I21" s="16">
        <v>9005.31</v>
      </c>
      <c r="J21" s="16">
        <v>9005.31</v>
      </c>
    </row>
    <row r="22" spans="1:10" ht="31" x14ac:dyDescent="0.35">
      <c r="A22" s="13" t="s">
        <v>153</v>
      </c>
      <c r="B22" s="14" t="s">
        <v>15</v>
      </c>
      <c r="C22" s="14" t="s">
        <v>23</v>
      </c>
      <c r="D22" s="15" t="s">
        <v>168</v>
      </c>
      <c r="E22" s="14" t="s">
        <v>163</v>
      </c>
      <c r="F22" s="16" t="s">
        <v>153</v>
      </c>
      <c r="G22" s="16">
        <v>1072.04</v>
      </c>
      <c r="H22" s="14" t="s">
        <v>16</v>
      </c>
      <c r="I22" s="16">
        <v>1322.68</v>
      </c>
      <c r="J22" s="16" t="s">
        <v>153</v>
      </c>
    </row>
    <row r="23" spans="1:10" ht="93" x14ac:dyDescent="0.35">
      <c r="A23" s="13" t="s">
        <v>169</v>
      </c>
      <c r="B23" s="14" t="s">
        <v>24</v>
      </c>
      <c r="C23" s="14" t="s">
        <v>25</v>
      </c>
      <c r="D23" s="15" t="s">
        <v>170</v>
      </c>
      <c r="E23" s="14" t="s">
        <v>171</v>
      </c>
      <c r="F23" s="16">
        <v>6</v>
      </c>
      <c r="G23" s="16">
        <v>860</v>
      </c>
      <c r="H23" s="14" t="s">
        <v>16</v>
      </c>
      <c r="I23" s="16">
        <v>1061.07</v>
      </c>
      <c r="J23" s="16">
        <v>6366.42</v>
      </c>
    </row>
    <row r="24" spans="1:10" ht="93" x14ac:dyDescent="0.35">
      <c r="A24" s="13" t="s">
        <v>172</v>
      </c>
      <c r="B24" s="14" t="s">
        <v>24</v>
      </c>
      <c r="C24" s="14" t="s">
        <v>26</v>
      </c>
      <c r="D24" s="15" t="s">
        <v>173</v>
      </c>
      <c r="E24" s="14" t="s">
        <v>171</v>
      </c>
      <c r="F24" s="16">
        <v>6</v>
      </c>
      <c r="G24" s="16">
        <v>976.45</v>
      </c>
      <c r="H24" s="14" t="s">
        <v>16</v>
      </c>
      <c r="I24" s="16">
        <v>1204.74</v>
      </c>
      <c r="J24" s="16">
        <v>7228.44</v>
      </c>
    </row>
    <row r="25" spans="1:10" ht="93" x14ac:dyDescent="0.35">
      <c r="A25" s="13" t="s">
        <v>174</v>
      </c>
      <c r="B25" s="14" t="s">
        <v>24</v>
      </c>
      <c r="C25" s="14" t="s">
        <v>27</v>
      </c>
      <c r="D25" s="15" t="s">
        <v>175</v>
      </c>
      <c r="E25" s="14" t="s">
        <v>171</v>
      </c>
      <c r="F25" s="16">
        <v>6</v>
      </c>
      <c r="G25" s="16">
        <v>671.87</v>
      </c>
      <c r="H25" s="14" t="s">
        <v>16</v>
      </c>
      <c r="I25" s="16">
        <v>828.95</v>
      </c>
      <c r="J25" s="16">
        <v>4973.7</v>
      </c>
    </row>
    <row r="26" spans="1:10" ht="31" x14ac:dyDescent="0.35">
      <c r="A26" s="13" t="s">
        <v>176</v>
      </c>
      <c r="B26" s="14" t="s">
        <v>24</v>
      </c>
      <c r="C26" s="14" t="s">
        <v>28</v>
      </c>
      <c r="D26" s="15" t="s">
        <v>177</v>
      </c>
      <c r="E26" s="14" t="s">
        <v>178</v>
      </c>
      <c r="F26" s="16">
        <v>226.5</v>
      </c>
      <c r="G26" s="16">
        <v>35.229999999999997</v>
      </c>
      <c r="H26" s="14" t="s">
        <v>16</v>
      </c>
      <c r="I26" s="16">
        <v>43.47</v>
      </c>
      <c r="J26" s="16">
        <v>9845.9599999999991</v>
      </c>
    </row>
    <row r="27" spans="1:10" x14ac:dyDescent="0.35">
      <c r="A27" s="13" t="s">
        <v>179</v>
      </c>
      <c r="B27" s="14" t="s">
        <v>24</v>
      </c>
      <c r="C27" s="14" t="s">
        <v>29</v>
      </c>
      <c r="D27" s="15" t="s">
        <v>180</v>
      </c>
      <c r="E27" s="14" t="s">
        <v>161</v>
      </c>
      <c r="F27" s="16">
        <v>3</v>
      </c>
      <c r="G27" s="16">
        <v>89.79</v>
      </c>
      <c r="H27" s="14" t="s">
        <v>16</v>
      </c>
      <c r="I27" s="16">
        <v>110.78</v>
      </c>
      <c r="J27" s="16">
        <v>332.34</v>
      </c>
    </row>
    <row r="28" spans="1:10" x14ac:dyDescent="0.35">
      <c r="A28" s="13" t="s">
        <v>181</v>
      </c>
      <c r="B28" s="14" t="s">
        <v>15</v>
      </c>
      <c r="C28" s="14" t="s">
        <v>30</v>
      </c>
      <c r="D28" s="15" t="s">
        <v>182</v>
      </c>
      <c r="E28" s="14" t="s">
        <v>163</v>
      </c>
      <c r="F28" s="16">
        <v>18.43</v>
      </c>
      <c r="G28" s="16">
        <v>140.18</v>
      </c>
      <c r="H28" s="14" t="s">
        <v>16</v>
      </c>
      <c r="I28" s="16">
        <v>172.95</v>
      </c>
      <c r="J28" s="16">
        <v>3187.47</v>
      </c>
    </row>
    <row r="29" spans="1:10" ht="31" x14ac:dyDescent="0.35">
      <c r="A29" s="13" t="s">
        <v>153</v>
      </c>
      <c r="B29" s="14" t="s">
        <v>31</v>
      </c>
      <c r="C29" s="14" t="s">
        <v>32</v>
      </c>
      <c r="D29" s="15" t="s">
        <v>183</v>
      </c>
      <c r="E29" s="14" t="s">
        <v>184</v>
      </c>
      <c r="F29" s="16">
        <v>0</v>
      </c>
      <c r="G29" s="16">
        <v>300</v>
      </c>
      <c r="H29" s="14" t="s">
        <v>16</v>
      </c>
      <c r="I29" s="16">
        <v>370.14</v>
      </c>
      <c r="J29" s="16">
        <v>0</v>
      </c>
    </row>
    <row r="30" spans="1:10" ht="46.5" x14ac:dyDescent="0.35">
      <c r="A30" s="13" t="s">
        <v>185</v>
      </c>
      <c r="B30" s="14" t="s">
        <v>24</v>
      </c>
      <c r="C30" s="14" t="s">
        <v>33</v>
      </c>
      <c r="D30" s="15" t="s">
        <v>186</v>
      </c>
      <c r="E30" s="14" t="s">
        <v>163</v>
      </c>
      <c r="F30" s="16">
        <v>572.36</v>
      </c>
      <c r="G30" s="16">
        <v>1.03</v>
      </c>
      <c r="H30" s="14" t="s">
        <v>16</v>
      </c>
      <c r="I30" s="16">
        <v>1.27</v>
      </c>
      <c r="J30" s="16">
        <v>726.9</v>
      </c>
    </row>
    <row r="31" spans="1:10" ht="46.5" x14ac:dyDescent="0.35">
      <c r="A31" s="13" t="s">
        <v>187</v>
      </c>
      <c r="B31" s="14" t="s">
        <v>34</v>
      </c>
      <c r="C31" s="14" t="s">
        <v>35</v>
      </c>
      <c r="D31" s="15" t="s">
        <v>188</v>
      </c>
      <c r="E31" s="14" t="s">
        <v>161</v>
      </c>
      <c r="F31" s="16">
        <v>4</v>
      </c>
      <c r="G31" s="16">
        <v>135.38999999999999</v>
      </c>
      <c r="H31" s="14" t="s">
        <v>16</v>
      </c>
      <c r="I31" s="16">
        <v>167.04</v>
      </c>
      <c r="J31" s="16">
        <v>668.16</v>
      </c>
    </row>
    <row r="32" spans="1:10" ht="31" x14ac:dyDescent="0.35">
      <c r="A32" s="13" t="s">
        <v>189</v>
      </c>
      <c r="B32" s="14" t="s">
        <v>34</v>
      </c>
      <c r="C32" s="14" t="s">
        <v>36</v>
      </c>
      <c r="D32" s="15" t="s">
        <v>190</v>
      </c>
      <c r="E32" s="14" t="s">
        <v>161</v>
      </c>
      <c r="F32" s="16">
        <v>59</v>
      </c>
      <c r="G32" s="16">
        <v>3.47</v>
      </c>
      <c r="H32" s="14" t="s">
        <v>16</v>
      </c>
      <c r="I32" s="16">
        <v>4.28</v>
      </c>
      <c r="J32" s="16">
        <v>252.52</v>
      </c>
    </row>
    <row r="33" spans="1:10" x14ac:dyDescent="0.35">
      <c r="A33" s="17" t="s">
        <v>191</v>
      </c>
      <c r="B33" s="18"/>
      <c r="C33" s="18"/>
      <c r="D33" s="19" t="s">
        <v>37</v>
      </c>
      <c r="E33" s="18"/>
      <c r="F33" s="20"/>
      <c r="G33" s="20"/>
      <c r="H33" s="18"/>
      <c r="I33" s="20"/>
      <c r="J33" s="29">
        <v>69985.399999999994</v>
      </c>
    </row>
    <row r="34" spans="1:10" x14ac:dyDescent="0.35">
      <c r="A34" s="13" t="s">
        <v>153</v>
      </c>
      <c r="B34" s="14" t="s">
        <v>15</v>
      </c>
      <c r="C34" s="14" t="s">
        <v>38</v>
      </c>
      <c r="D34" s="15" t="s">
        <v>192</v>
      </c>
      <c r="E34" s="14" t="s">
        <v>161</v>
      </c>
      <c r="F34" s="16" t="s">
        <v>153</v>
      </c>
      <c r="G34" s="16">
        <v>8.43</v>
      </c>
      <c r="H34" s="14" t="s">
        <v>16</v>
      </c>
      <c r="I34" s="16">
        <v>10.4</v>
      </c>
      <c r="J34" s="16" t="s">
        <v>153</v>
      </c>
    </row>
    <row r="35" spans="1:10" ht="46.5" x14ac:dyDescent="0.35">
      <c r="A35" s="13" t="s">
        <v>193</v>
      </c>
      <c r="B35" s="14" t="s">
        <v>34</v>
      </c>
      <c r="C35" s="14" t="s">
        <v>39</v>
      </c>
      <c r="D35" s="15" t="s">
        <v>194</v>
      </c>
      <c r="E35" s="14" t="s">
        <v>195</v>
      </c>
      <c r="F35" s="16">
        <v>1.1000000000000001</v>
      </c>
      <c r="G35" s="16">
        <v>6195.8</v>
      </c>
      <c r="H35" s="14" t="s">
        <v>16</v>
      </c>
      <c r="I35" s="16">
        <v>7644.38</v>
      </c>
      <c r="J35" s="16">
        <v>8408.82</v>
      </c>
    </row>
    <row r="36" spans="1:10" x14ac:dyDescent="0.35">
      <c r="A36" s="13" t="s">
        <v>196</v>
      </c>
      <c r="B36" s="14" t="s">
        <v>40</v>
      </c>
      <c r="C36" s="14" t="s">
        <v>41</v>
      </c>
      <c r="D36" s="15" t="s">
        <v>197</v>
      </c>
      <c r="E36" s="14" t="s">
        <v>198</v>
      </c>
      <c r="F36" s="16">
        <v>2</v>
      </c>
      <c r="G36" s="16">
        <v>24954.04</v>
      </c>
      <c r="H36" s="14" t="s">
        <v>16</v>
      </c>
      <c r="I36" s="16">
        <v>30788.29</v>
      </c>
      <c r="J36" s="16">
        <v>61576.58</v>
      </c>
    </row>
    <row r="37" spans="1:10" s="9" customFormat="1" x14ac:dyDescent="0.35">
      <c r="A37" s="17" t="s">
        <v>199</v>
      </c>
      <c r="B37" s="21"/>
      <c r="C37" s="21"/>
      <c r="D37" s="19" t="s">
        <v>42</v>
      </c>
      <c r="E37" s="21"/>
      <c r="F37" s="22"/>
      <c r="G37" s="22"/>
      <c r="H37" s="21"/>
      <c r="I37" s="22"/>
      <c r="J37" s="29">
        <v>552214.92000000004</v>
      </c>
    </row>
    <row r="38" spans="1:10" x14ac:dyDescent="0.35">
      <c r="A38" s="23" t="s">
        <v>200</v>
      </c>
      <c r="B38" s="24"/>
      <c r="C38" s="24"/>
      <c r="D38" s="25" t="s">
        <v>43</v>
      </c>
      <c r="E38" s="24"/>
      <c r="F38" s="26"/>
      <c r="G38" s="26"/>
      <c r="H38" s="24"/>
      <c r="I38" s="26"/>
      <c r="J38" s="30">
        <v>2095.38</v>
      </c>
    </row>
    <row r="39" spans="1:10" ht="31" x14ac:dyDescent="0.35">
      <c r="A39" s="13" t="s">
        <v>153</v>
      </c>
      <c r="B39" s="14" t="s">
        <v>15</v>
      </c>
      <c r="C39" s="14" t="s">
        <v>44</v>
      </c>
      <c r="D39" s="15" t="s">
        <v>201</v>
      </c>
      <c r="E39" s="14" t="s">
        <v>202</v>
      </c>
      <c r="F39" s="16" t="s">
        <v>153</v>
      </c>
      <c r="G39" s="16">
        <v>2.89</v>
      </c>
      <c r="H39" s="14" t="s">
        <v>16</v>
      </c>
      <c r="I39" s="16">
        <v>3.57</v>
      </c>
      <c r="J39" s="16" t="s">
        <v>153</v>
      </c>
    </row>
    <row r="40" spans="1:10" ht="31" x14ac:dyDescent="0.35">
      <c r="A40" s="13" t="s">
        <v>203</v>
      </c>
      <c r="B40" s="14" t="s">
        <v>15</v>
      </c>
      <c r="C40" s="14" t="s">
        <v>45</v>
      </c>
      <c r="D40" s="15" t="s">
        <v>204</v>
      </c>
      <c r="E40" s="14" t="s">
        <v>205</v>
      </c>
      <c r="F40" s="16">
        <v>9.94</v>
      </c>
      <c r="G40" s="16">
        <v>29.5</v>
      </c>
      <c r="H40" s="14" t="s">
        <v>16</v>
      </c>
      <c r="I40" s="16">
        <v>36.4</v>
      </c>
      <c r="J40" s="16">
        <v>361.82</v>
      </c>
    </row>
    <row r="41" spans="1:10" ht="46.5" x14ac:dyDescent="0.35">
      <c r="A41" s="13" t="s">
        <v>153</v>
      </c>
      <c r="B41" s="14" t="s">
        <v>15</v>
      </c>
      <c r="C41" s="14" t="s">
        <v>46</v>
      </c>
      <c r="D41" s="15" t="s">
        <v>206</v>
      </c>
      <c r="E41" s="14" t="s">
        <v>163</v>
      </c>
      <c r="F41" s="16" t="s">
        <v>153</v>
      </c>
      <c r="G41" s="16">
        <v>358.36</v>
      </c>
      <c r="H41" s="14" t="s">
        <v>16</v>
      </c>
      <c r="I41" s="16">
        <v>442.14</v>
      </c>
      <c r="J41" s="16" t="s">
        <v>153</v>
      </c>
    </row>
    <row r="42" spans="1:10" ht="46.5" x14ac:dyDescent="0.35">
      <c r="A42" s="13" t="s">
        <v>207</v>
      </c>
      <c r="B42" s="14" t="s">
        <v>15</v>
      </c>
      <c r="C42" s="14" t="s">
        <v>47</v>
      </c>
      <c r="D42" s="15" t="s">
        <v>208</v>
      </c>
      <c r="E42" s="14" t="s">
        <v>81</v>
      </c>
      <c r="F42" s="16">
        <v>54.83</v>
      </c>
      <c r="G42" s="16">
        <v>9.32</v>
      </c>
      <c r="H42" s="14" t="s">
        <v>16</v>
      </c>
      <c r="I42" s="16">
        <v>11.5</v>
      </c>
      <c r="J42" s="16">
        <v>630.54999999999995</v>
      </c>
    </row>
    <row r="43" spans="1:10" ht="31" x14ac:dyDescent="0.35">
      <c r="A43" s="13" t="s">
        <v>153</v>
      </c>
      <c r="B43" s="14" t="s">
        <v>15</v>
      </c>
      <c r="C43" s="14" t="s">
        <v>44</v>
      </c>
      <c r="D43" s="15" t="s">
        <v>201</v>
      </c>
      <c r="E43" s="14" t="s">
        <v>202</v>
      </c>
      <c r="F43" s="16" t="s">
        <v>153</v>
      </c>
      <c r="G43" s="16">
        <v>2.89</v>
      </c>
      <c r="H43" s="14" t="s">
        <v>16</v>
      </c>
      <c r="I43" s="16">
        <v>3.57</v>
      </c>
      <c r="J43" s="16" t="s">
        <v>153</v>
      </c>
    </row>
    <row r="44" spans="1:10" ht="31" x14ac:dyDescent="0.35">
      <c r="A44" s="13" t="s">
        <v>209</v>
      </c>
      <c r="B44" s="14" t="s">
        <v>15</v>
      </c>
      <c r="C44" s="14" t="s">
        <v>48</v>
      </c>
      <c r="D44" s="15" t="s">
        <v>210</v>
      </c>
      <c r="E44" s="14" t="s">
        <v>202</v>
      </c>
      <c r="F44" s="16">
        <v>242.42</v>
      </c>
      <c r="G44" s="16">
        <v>3.69</v>
      </c>
      <c r="H44" s="14" t="s">
        <v>16</v>
      </c>
      <c r="I44" s="16">
        <v>4.55</v>
      </c>
      <c r="J44" s="16">
        <v>1103.01</v>
      </c>
    </row>
    <row r="45" spans="1:10" ht="31" x14ac:dyDescent="0.35">
      <c r="A45" s="13" t="s">
        <v>153</v>
      </c>
      <c r="B45" s="14" t="s">
        <v>15</v>
      </c>
      <c r="C45" s="14" t="s">
        <v>49</v>
      </c>
      <c r="D45" s="15" t="s">
        <v>211</v>
      </c>
      <c r="E45" s="14" t="s">
        <v>205</v>
      </c>
      <c r="F45" s="16" t="s">
        <v>153</v>
      </c>
      <c r="G45" s="16">
        <v>184.45</v>
      </c>
      <c r="H45" s="14" t="s">
        <v>16</v>
      </c>
      <c r="I45" s="16">
        <v>227.57</v>
      </c>
      <c r="J45" s="16" t="s">
        <v>153</v>
      </c>
    </row>
    <row r="46" spans="1:10" x14ac:dyDescent="0.35">
      <c r="A46" s="23" t="s">
        <v>212</v>
      </c>
      <c r="B46" s="24"/>
      <c r="C46" s="24"/>
      <c r="D46" s="25" t="s">
        <v>50</v>
      </c>
      <c r="E46" s="24"/>
      <c r="F46" s="26"/>
      <c r="G46" s="26"/>
      <c r="H46" s="24"/>
      <c r="I46" s="26"/>
      <c r="J46" s="30">
        <v>429666.8</v>
      </c>
    </row>
    <row r="47" spans="1:10" ht="62" x14ac:dyDescent="0.35">
      <c r="A47" s="13" t="s">
        <v>153</v>
      </c>
      <c r="B47" s="14" t="s">
        <v>15</v>
      </c>
      <c r="C47" s="14" t="s">
        <v>51</v>
      </c>
      <c r="D47" s="15" t="s">
        <v>213</v>
      </c>
      <c r="E47" s="14" t="s">
        <v>205</v>
      </c>
      <c r="F47" s="16" t="s">
        <v>153</v>
      </c>
      <c r="G47" s="16">
        <v>2164.5500000000002</v>
      </c>
      <c r="H47" s="14" t="s">
        <v>16</v>
      </c>
      <c r="I47" s="16">
        <v>2670.62</v>
      </c>
      <c r="J47" s="16" t="s">
        <v>153</v>
      </c>
    </row>
    <row r="48" spans="1:10" ht="62" x14ac:dyDescent="0.35">
      <c r="A48" s="13" t="s">
        <v>153</v>
      </c>
      <c r="B48" s="14" t="s">
        <v>34</v>
      </c>
      <c r="C48" s="14" t="s">
        <v>52</v>
      </c>
      <c r="D48" s="15" t="s">
        <v>214</v>
      </c>
      <c r="E48" s="14" t="s">
        <v>205</v>
      </c>
      <c r="F48" s="16" t="s">
        <v>153</v>
      </c>
      <c r="G48" s="16">
        <v>554.70000000000005</v>
      </c>
      <c r="H48" s="14" t="s">
        <v>16</v>
      </c>
      <c r="I48" s="16">
        <v>684.39</v>
      </c>
      <c r="J48" s="16" t="s">
        <v>153</v>
      </c>
    </row>
    <row r="49" spans="1:10" ht="46.5" x14ac:dyDescent="0.35">
      <c r="A49" s="13" t="s">
        <v>215</v>
      </c>
      <c r="B49" s="14" t="s">
        <v>15</v>
      </c>
      <c r="C49" s="14" t="s">
        <v>46</v>
      </c>
      <c r="D49" s="15" t="s">
        <v>206</v>
      </c>
      <c r="E49" s="14" t="s">
        <v>163</v>
      </c>
      <c r="F49" s="16">
        <v>497.61</v>
      </c>
      <c r="G49" s="16">
        <v>466.22</v>
      </c>
      <c r="H49" s="14" t="s">
        <v>16</v>
      </c>
      <c r="I49" s="16">
        <v>575.22</v>
      </c>
      <c r="J49" s="16">
        <v>286235.21999999997</v>
      </c>
    </row>
    <row r="50" spans="1:10" ht="31" x14ac:dyDescent="0.35">
      <c r="A50" s="13" t="s">
        <v>216</v>
      </c>
      <c r="B50" s="14" t="s">
        <v>15</v>
      </c>
      <c r="C50" s="14" t="s">
        <v>53</v>
      </c>
      <c r="D50" s="15" t="s">
        <v>217</v>
      </c>
      <c r="E50" s="14" t="s">
        <v>163</v>
      </c>
      <c r="F50" s="16">
        <v>2156.0300000000002</v>
      </c>
      <c r="G50" s="16">
        <v>33.26</v>
      </c>
      <c r="H50" s="14" t="s">
        <v>16</v>
      </c>
      <c r="I50" s="16">
        <v>41.04</v>
      </c>
      <c r="J50" s="16">
        <v>88483.47</v>
      </c>
    </row>
    <row r="51" spans="1:10" x14ac:dyDescent="0.35">
      <c r="A51" s="13" t="s">
        <v>218</v>
      </c>
      <c r="B51" s="14" t="s">
        <v>15</v>
      </c>
      <c r="C51" s="14" t="s">
        <v>54</v>
      </c>
      <c r="D51" s="15" t="s">
        <v>219</v>
      </c>
      <c r="E51" s="14" t="s">
        <v>163</v>
      </c>
      <c r="F51" s="16">
        <v>2156.0300000000002</v>
      </c>
      <c r="G51" s="16">
        <v>12.14</v>
      </c>
      <c r="H51" s="14" t="s">
        <v>16</v>
      </c>
      <c r="I51" s="16">
        <v>14.98</v>
      </c>
      <c r="J51" s="16">
        <v>32297.33</v>
      </c>
    </row>
    <row r="52" spans="1:10" x14ac:dyDescent="0.35">
      <c r="A52" s="13" t="s">
        <v>220</v>
      </c>
      <c r="B52" s="14" t="s">
        <v>15</v>
      </c>
      <c r="C52" s="14" t="s">
        <v>55</v>
      </c>
      <c r="D52" s="15" t="s">
        <v>221</v>
      </c>
      <c r="E52" s="14" t="s">
        <v>163</v>
      </c>
      <c r="F52" s="16">
        <v>2156.0300000000002</v>
      </c>
      <c r="G52" s="16">
        <v>2.5099999999999998</v>
      </c>
      <c r="H52" s="14" t="s">
        <v>16</v>
      </c>
      <c r="I52" s="16">
        <v>3.1</v>
      </c>
      <c r="J52" s="16">
        <v>6683.69</v>
      </c>
    </row>
    <row r="53" spans="1:10" x14ac:dyDescent="0.35">
      <c r="A53" s="13" t="s">
        <v>153</v>
      </c>
      <c r="B53" s="14" t="s">
        <v>15</v>
      </c>
      <c r="C53" s="14" t="s">
        <v>56</v>
      </c>
      <c r="D53" s="15" t="s">
        <v>222</v>
      </c>
      <c r="E53" s="14" t="s">
        <v>223</v>
      </c>
      <c r="F53" s="16" t="s">
        <v>153</v>
      </c>
      <c r="G53" s="16">
        <v>793.2</v>
      </c>
      <c r="H53" s="14" t="s">
        <v>16</v>
      </c>
      <c r="I53" s="16">
        <v>978.65</v>
      </c>
      <c r="J53" s="16" t="s">
        <v>153</v>
      </c>
    </row>
    <row r="54" spans="1:10" ht="46.5" x14ac:dyDescent="0.35">
      <c r="A54" s="13" t="s">
        <v>224</v>
      </c>
      <c r="B54" s="14" t="s">
        <v>15</v>
      </c>
      <c r="C54" s="14" t="s">
        <v>57</v>
      </c>
      <c r="D54" s="15" t="s">
        <v>225</v>
      </c>
      <c r="E54" s="14" t="s">
        <v>163</v>
      </c>
      <c r="F54" s="16">
        <v>145.38</v>
      </c>
      <c r="G54" s="16">
        <v>89.02</v>
      </c>
      <c r="H54" s="14" t="s">
        <v>16</v>
      </c>
      <c r="I54" s="16">
        <v>109.83</v>
      </c>
      <c r="J54" s="16">
        <v>15967.09</v>
      </c>
    </row>
    <row r="55" spans="1:10" ht="62" x14ac:dyDescent="0.35">
      <c r="A55" s="13" t="s">
        <v>153</v>
      </c>
      <c r="B55" s="14" t="s">
        <v>15</v>
      </c>
      <c r="C55" s="14" t="s">
        <v>58</v>
      </c>
      <c r="D55" s="15" t="s">
        <v>226</v>
      </c>
      <c r="E55" s="14" t="s">
        <v>227</v>
      </c>
      <c r="F55" s="16" t="s">
        <v>153</v>
      </c>
      <c r="G55" s="16">
        <v>605.09</v>
      </c>
      <c r="H55" s="14" t="s">
        <v>16</v>
      </c>
      <c r="I55" s="16">
        <v>746.56</v>
      </c>
      <c r="J55" s="16" t="s">
        <v>153</v>
      </c>
    </row>
    <row r="56" spans="1:10" x14ac:dyDescent="0.35">
      <c r="A56" s="23" t="s">
        <v>228</v>
      </c>
      <c r="B56" s="24"/>
      <c r="C56" s="24"/>
      <c r="D56" s="25" t="s">
        <v>59</v>
      </c>
      <c r="E56" s="24"/>
      <c r="F56" s="26"/>
      <c r="G56" s="26"/>
      <c r="H56" s="24"/>
      <c r="I56" s="26"/>
      <c r="J56" s="30">
        <v>120452.74</v>
      </c>
    </row>
    <row r="57" spans="1:10" ht="62" x14ac:dyDescent="0.35">
      <c r="A57" s="13" t="s">
        <v>229</v>
      </c>
      <c r="B57" s="14" t="s">
        <v>34</v>
      </c>
      <c r="C57" s="14" t="s">
        <v>60</v>
      </c>
      <c r="D57" s="15" t="s">
        <v>230</v>
      </c>
      <c r="E57" s="14" t="s">
        <v>163</v>
      </c>
      <c r="F57" s="16">
        <v>5</v>
      </c>
      <c r="G57" s="16">
        <v>1712.33</v>
      </c>
      <c r="H57" s="14" t="s">
        <v>16</v>
      </c>
      <c r="I57" s="16">
        <v>2112.67</v>
      </c>
      <c r="J57" s="16">
        <v>10563.35</v>
      </c>
    </row>
    <row r="58" spans="1:10" x14ac:dyDescent="0.35">
      <c r="A58" s="13" t="s">
        <v>231</v>
      </c>
      <c r="B58" s="14" t="s">
        <v>15</v>
      </c>
      <c r="C58" s="14" t="s">
        <v>56</v>
      </c>
      <c r="D58" s="15" t="s">
        <v>222</v>
      </c>
      <c r="E58" s="14" t="s">
        <v>223</v>
      </c>
      <c r="F58" s="16">
        <v>31.02</v>
      </c>
      <c r="G58" s="16">
        <v>793.2</v>
      </c>
      <c r="H58" s="14" t="s">
        <v>16</v>
      </c>
      <c r="I58" s="16">
        <v>978.65</v>
      </c>
      <c r="J58" s="16">
        <v>30357.72</v>
      </c>
    </row>
    <row r="59" spans="1:10" ht="31" x14ac:dyDescent="0.35">
      <c r="A59" s="13" t="s">
        <v>232</v>
      </c>
      <c r="B59" s="14" t="s">
        <v>15</v>
      </c>
      <c r="C59" s="14" t="s">
        <v>61</v>
      </c>
      <c r="D59" s="15" t="s">
        <v>233</v>
      </c>
      <c r="E59" s="14" t="s">
        <v>163</v>
      </c>
      <c r="F59" s="16">
        <v>64.62</v>
      </c>
      <c r="G59" s="16">
        <v>363.54</v>
      </c>
      <c r="H59" s="14" t="s">
        <v>16</v>
      </c>
      <c r="I59" s="16">
        <v>448.54</v>
      </c>
      <c r="J59" s="16">
        <v>28984.65</v>
      </c>
    </row>
    <row r="60" spans="1:10" ht="31" x14ac:dyDescent="0.35">
      <c r="A60" s="13" t="s">
        <v>234</v>
      </c>
      <c r="B60" s="14" t="s">
        <v>15</v>
      </c>
      <c r="C60" s="14" t="s">
        <v>62</v>
      </c>
      <c r="D60" s="15" t="s">
        <v>235</v>
      </c>
      <c r="E60" s="14" t="s">
        <v>81</v>
      </c>
      <c r="F60" s="16">
        <v>3.23</v>
      </c>
      <c r="G60" s="16">
        <v>442.12</v>
      </c>
      <c r="H60" s="14" t="s">
        <v>16</v>
      </c>
      <c r="I60" s="16">
        <v>545.49</v>
      </c>
      <c r="J60" s="16">
        <v>1761.93</v>
      </c>
    </row>
    <row r="61" spans="1:10" ht="31" x14ac:dyDescent="0.35">
      <c r="A61" s="13" t="s">
        <v>236</v>
      </c>
      <c r="B61" s="14" t="s">
        <v>31</v>
      </c>
      <c r="C61" s="14" t="s">
        <v>63</v>
      </c>
      <c r="D61" s="15" t="s">
        <v>237</v>
      </c>
      <c r="E61" s="14" t="s">
        <v>184</v>
      </c>
      <c r="F61" s="16">
        <v>64.62</v>
      </c>
      <c r="G61" s="16">
        <v>22.24</v>
      </c>
      <c r="H61" s="14" t="s">
        <v>16</v>
      </c>
      <c r="I61" s="16">
        <v>27.44</v>
      </c>
      <c r="J61" s="16">
        <v>1773.17</v>
      </c>
    </row>
    <row r="62" spans="1:10" ht="31" x14ac:dyDescent="0.35">
      <c r="A62" s="13" t="s">
        <v>153</v>
      </c>
      <c r="B62" s="14" t="s">
        <v>34</v>
      </c>
      <c r="C62" s="14" t="s">
        <v>64</v>
      </c>
      <c r="D62" s="15" t="s">
        <v>238</v>
      </c>
      <c r="E62" s="14" t="s">
        <v>163</v>
      </c>
      <c r="F62" s="16" t="s">
        <v>153</v>
      </c>
      <c r="G62" s="16">
        <v>123.52</v>
      </c>
      <c r="H62" s="14" t="s">
        <v>16</v>
      </c>
      <c r="I62" s="16">
        <v>152.4</v>
      </c>
      <c r="J62" s="16" t="s">
        <v>153</v>
      </c>
    </row>
    <row r="63" spans="1:10" ht="62" x14ac:dyDescent="0.35">
      <c r="A63" s="13" t="s">
        <v>153</v>
      </c>
      <c r="B63" s="14" t="s">
        <v>34</v>
      </c>
      <c r="C63" s="14" t="s">
        <v>65</v>
      </c>
      <c r="D63" s="15" t="s">
        <v>239</v>
      </c>
      <c r="E63" s="14" t="s">
        <v>163</v>
      </c>
      <c r="F63" s="16" t="s">
        <v>153</v>
      </c>
      <c r="G63" s="16">
        <v>111.8</v>
      </c>
      <c r="H63" s="14" t="s">
        <v>16</v>
      </c>
      <c r="I63" s="16">
        <v>137.94</v>
      </c>
      <c r="J63" s="16" t="s">
        <v>153</v>
      </c>
    </row>
    <row r="64" spans="1:10" ht="124" x14ac:dyDescent="0.35">
      <c r="A64" s="13" t="s">
        <v>240</v>
      </c>
      <c r="B64" s="14" t="s">
        <v>34</v>
      </c>
      <c r="C64" s="14" t="s">
        <v>66</v>
      </c>
      <c r="D64" s="15" t="s">
        <v>241</v>
      </c>
      <c r="E64" s="14" t="s">
        <v>161</v>
      </c>
      <c r="F64" s="16">
        <v>12</v>
      </c>
      <c r="G64" s="16">
        <v>328.09</v>
      </c>
      <c r="H64" s="14" t="s">
        <v>16</v>
      </c>
      <c r="I64" s="16">
        <v>404.8</v>
      </c>
      <c r="J64" s="16">
        <v>4857.6000000000004</v>
      </c>
    </row>
    <row r="65" spans="1:10" ht="93" x14ac:dyDescent="0.35">
      <c r="A65" s="13" t="s">
        <v>242</v>
      </c>
      <c r="B65" s="14" t="s">
        <v>24</v>
      </c>
      <c r="C65" s="14" t="s">
        <v>67</v>
      </c>
      <c r="D65" s="15" t="s">
        <v>243</v>
      </c>
      <c r="E65" s="14" t="s">
        <v>163</v>
      </c>
      <c r="F65" s="16">
        <v>14.21</v>
      </c>
      <c r="G65" s="16">
        <v>27.5</v>
      </c>
      <c r="H65" s="14" t="s">
        <v>16</v>
      </c>
      <c r="I65" s="16">
        <v>33.93</v>
      </c>
      <c r="J65" s="16">
        <v>482.15</v>
      </c>
    </row>
    <row r="66" spans="1:10" ht="77.5" x14ac:dyDescent="0.35">
      <c r="A66" s="13" t="s">
        <v>244</v>
      </c>
      <c r="B66" s="14" t="s">
        <v>24</v>
      </c>
      <c r="C66" s="14" t="s">
        <v>68</v>
      </c>
      <c r="D66" s="15" t="s">
        <v>245</v>
      </c>
      <c r="E66" s="14" t="s">
        <v>163</v>
      </c>
      <c r="F66" s="16">
        <v>96</v>
      </c>
      <c r="G66" s="16">
        <v>3</v>
      </c>
      <c r="H66" s="14" t="s">
        <v>16</v>
      </c>
      <c r="I66" s="16">
        <v>3.7</v>
      </c>
      <c r="J66" s="16">
        <v>355.2</v>
      </c>
    </row>
    <row r="67" spans="1:10" ht="77.5" x14ac:dyDescent="0.35">
      <c r="A67" s="13" t="s">
        <v>246</v>
      </c>
      <c r="B67" s="14" t="s">
        <v>24</v>
      </c>
      <c r="C67" s="14" t="s">
        <v>69</v>
      </c>
      <c r="D67" s="15" t="s">
        <v>247</v>
      </c>
      <c r="E67" s="14" t="s">
        <v>163</v>
      </c>
      <c r="F67" s="16">
        <v>11</v>
      </c>
      <c r="G67" s="16">
        <v>152.46</v>
      </c>
      <c r="H67" s="14" t="s">
        <v>16</v>
      </c>
      <c r="I67" s="16">
        <v>188.11</v>
      </c>
      <c r="J67" s="16">
        <v>2069.21</v>
      </c>
    </row>
    <row r="68" spans="1:10" x14ac:dyDescent="0.35">
      <c r="A68" s="13" t="s">
        <v>248</v>
      </c>
      <c r="B68" s="14" t="s">
        <v>34</v>
      </c>
      <c r="C68" s="14" t="s">
        <v>70</v>
      </c>
      <c r="D68" s="15" t="s">
        <v>249</v>
      </c>
      <c r="E68" s="14" t="s">
        <v>205</v>
      </c>
      <c r="F68" s="16">
        <v>225.15</v>
      </c>
      <c r="G68" s="16">
        <v>14.78</v>
      </c>
      <c r="H68" s="14" t="s">
        <v>16</v>
      </c>
      <c r="I68" s="16">
        <v>18.239999999999998</v>
      </c>
      <c r="J68" s="16">
        <v>4106.74</v>
      </c>
    </row>
    <row r="69" spans="1:10" ht="46.5" x14ac:dyDescent="0.35">
      <c r="A69" s="13" t="s">
        <v>250</v>
      </c>
      <c r="B69" s="14" t="s">
        <v>15</v>
      </c>
      <c r="C69" s="14" t="s">
        <v>71</v>
      </c>
      <c r="D69" s="15" t="s">
        <v>251</v>
      </c>
      <c r="E69" s="14" t="s">
        <v>161</v>
      </c>
      <c r="F69" s="16">
        <v>21</v>
      </c>
      <c r="G69" s="16">
        <v>1345.15</v>
      </c>
      <c r="H69" s="14" t="s">
        <v>16</v>
      </c>
      <c r="I69" s="16">
        <v>1659.65</v>
      </c>
      <c r="J69" s="16">
        <v>34852.65</v>
      </c>
    </row>
    <row r="70" spans="1:10" ht="46.5" x14ac:dyDescent="0.35">
      <c r="A70" s="13" t="s">
        <v>252</v>
      </c>
      <c r="B70" s="14" t="s">
        <v>15</v>
      </c>
      <c r="C70" s="14" t="s">
        <v>72</v>
      </c>
      <c r="D70" s="15" t="s">
        <v>253</v>
      </c>
      <c r="E70" s="14" t="s">
        <v>163</v>
      </c>
      <c r="F70" s="16">
        <v>3.96</v>
      </c>
      <c r="G70" s="16">
        <v>59.02</v>
      </c>
      <c r="H70" s="14" t="s">
        <v>16</v>
      </c>
      <c r="I70" s="16">
        <v>72.819999999999993</v>
      </c>
      <c r="J70" s="16">
        <v>288.37</v>
      </c>
    </row>
    <row r="71" spans="1:10" x14ac:dyDescent="0.35">
      <c r="A71" s="17" t="s">
        <v>254</v>
      </c>
      <c r="B71" s="21"/>
      <c r="C71" s="21"/>
      <c r="D71" s="19" t="s">
        <v>73</v>
      </c>
      <c r="E71" s="21"/>
      <c r="F71" s="22"/>
      <c r="G71" s="22"/>
      <c r="H71" s="21"/>
      <c r="I71" s="22"/>
      <c r="J71" s="29">
        <v>2036195</v>
      </c>
    </row>
    <row r="72" spans="1:10" x14ac:dyDescent="0.35">
      <c r="A72" s="23" t="s">
        <v>255</v>
      </c>
      <c r="B72" s="24"/>
      <c r="C72" s="24"/>
      <c r="D72" s="25" t="s">
        <v>74</v>
      </c>
      <c r="E72" s="24"/>
      <c r="F72" s="26"/>
      <c r="G72" s="26"/>
      <c r="H72" s="24"/>
      <c r="I72" s="26"/>
      <c r="J72" s="30">
        <v>887069.45</v>
      </c>
    </row>
    <row r="73" spans="1:10" ht="31" x14ac:dyDescent="0.35">
      <c r="A73" s="13" t="s">
        <v>256</v>
      </c>
      <c r="B73" s="14" t="s">
        <v>34</v>
      </c>
      <c r="C73" s="14" t="s">
        <v>75</v>
      </c>
      <c r="D73" s="15" t="s">
        <v>257</v>
      </c>
      <c r="E73" s="14" t="s">
        <v>258</v>
      </c>
      <c r="F73" s="16">
        <v>336.8</v>
      </c>
      <c r="G73" s="16">
        <v>9.5500000000000007</v>
      </c>
      <c r="H73" s="14" t="s">
        <v>16</v>
      </c>
      <c r="I73" s="16">
        <v>11.78</v>
      </c>
      <c r="J73" s="16">
        <v>3967.5</v>
      </c>
    </row>
    <row r="74" spans="1:10" ht="31" x14ac:dyDescent="0.35">
      <c r="A74" s="13" t="s">
        <v>259</v>
      </c>
      <c r="B74" s="14" t="s">
        <v>34</v>
      </c>
      <c r="C74" s="14" t="s">
        <v>76</v>
      </c>
      <c r="D74" s="15" t="s">
        <v>260</v>
      </c>
      <c r="E74" s="14" t="s">
        <v>227</v>
      </c>
      <c r="F74" s="16">
        <v>1019.07</v>
      </c>
      <c r="G74" s="16">
        <v>19.100000000000001</v>
      </c>
      <c r="H74" s="14" t="s">
        <v>16</v>
      </c>
      <c r="I74" s="16">
        <v>23.57</v>
      </c>
      <c r="J74" s="16">
        <v>24019.48</v>
      </c>
    </row>
    <row r="75" spans="1:10" ht="31" x14ac:dyDescent="0.35">
      <c r="A75" s="13" t="s">
        <v>261</v>
      </c>
      <c r="B75" s="14" t="s">
        <v>34</v>
      </c>
      <c r="C75" s="14" t="s">
        <v>77</v>
      </c>
      <c r="D75" s="15" t="s">
        <v>262</v>
      </c>
      <c r="E75" s="14" t="s">
        <v>163</v>
      </c>
      <c r="F75" s="16">
        <v>407.19</v>
      </c>
      <c r="G75" s="16">
        <v>8.68</v>
      </c>
      <c r="H75" s="14" t="s">
        <v>16</v>
      </c>
      <c r="I75" s="16">
        <v>10.71</v>
      </c>
      <c r="J75" s="16">
        <v>4361</v>
      </c>
    </row>
    <row r="76" spans="1:10" ht="46.5" x14ac:dyDescent="0.35">
      <c r="A76" s="13" t="s">
        <v>263</v>
      </c>
      <c r="B76" s="14" t="s">
        <v>15</v>
      </c>
      <c r="C76" s="14" t="s">
        <v>78</v>
      </c>
      <c r="D76" s="15" t="s">
        <v>264</v>
      </c>
      <c r="E76" s="14" t="s">
        <v>163</v>
      </c>
      <c r="F76" s="16">
        <v>4062.76</v>
      </c>
      <c r="G76" s="16">
        <v>69.849999999999994</v>
      </c>
      <c r="H76" s="14" t="s">
        <v>16</v>
      </c>
      <c r="I76" s="16">
        <v>86.18</v>
      </c>
      <c r="J76" s="16">
        <v>350128.66</v>
      </c>
    </row>
    <row r="77" spans="1:10" ht="31" x14ac:dyDescent="0.35">
      <c r="A77" s="13" t="s">
        <v>265</v>
      </c>
      <c r="B77" s="14" t="s">
        <v>34</v>
      </c>
      <c r="C77" s="14" t="s">
        <v>79</v>
      </c>
      <c r="D77" s="15" t="s">
        <v>80</v>
      </c>
      <c r="E77" s="14" t="s">
        <v>81</v>
      </c>
      <c r="F77" s="16">
        <v>609.41</v>
      </c>
      <c r="G77" s="16">
        <v>124.35</v>
      </c>
      <c r="H77" s="14" t="s">
        <v>16</v>
      </c>
      <c r="I77" s="16">
        <v>153.41999999999999</v>
      </c>
      <c r="J77" s="16">
        <v>93495.679999999993</v>
      </c>
    </row>
    <row r="78" spans="1:10" ht="46.5" x14ac:dyDescent="0.35">
      <c r="A78" s="13" t="s">
        <v>266</v>
      </c>
      <c r="B78" s="14" t="s">
        <v>15</v>
      </c>
      <c r="C78" s="14" t="s">
        <v>82</v>
      </c>
      <c r="D78" s="15" t="s">
        <v>267</v>
      </c>
      <c r="E78" s="14" t="s">
        <v>81</v>
      </c>
      <c r="F78" s="16">
        <v>609.41</v>
      </c>
      <c r="G78" s="16">
        <v>13.09</v>
      </c>
      <c r="H78" s="14" t="s">
        <v>16</v>
      </c>
      <c r="I78" s="16">
        <v>16.149999999999999</v>
      </c>
      <c r="J78" s="16">
        <v>9841.9699999999993</v>
      </c>
    </row>
    <row r="79" spans="1:10" ht="46.5" x14ac:dyDescent="0.35">
      <c r="A79" s="13" t="s">
        <v>268</v>
      </c>
      <c r="B79" s="14" t="s">
        <v>15</v>
      </c>
      <c r="C79" s="14" t="s">
        <v>57</v>
      </c>
      <c r="D79" s="15" t="s">
        <v>225</v>
      </c>
      <c r="E79" s="14" t="s">
        <v>163</v>
      </c>
      <c r="F79" s="16">
        <v>2146.69</v>
      </c>
      <c r="G79" s="16">
        <v>89.02</v>
      </c>
      <c r="H79" s="14" t="s">
        <v>16</v>
      </c>
      <c r="I79" s="16">
        <v>109.83</v>
      </c>
      <c r="J79" s="16">
        <v>235770.96</v>
      </c>
    </row>
    <row r="80" spans="1:10" ht="31" x14ac:dyDescent="0.35">
      <c r="A80" s="13" t="s">
        <v>269</v>
      </c>
      <c r="B80" s="14" t="s">
        <v>15</v>
      </c>
      <c r="C80" s="14" t="s">
        <v>83</v>
      </c>
      <c r="D80" s="15" t="s">
        <v>270</v>
      </c>
      <c r="E80" s="14" t="s">
        <v>223</v>
      </c>
      <c r="F80" s="16">
        <v>13.32</v>
      </c>
      <c r="G80" s="16">
        <v>156.78</v>
      </c>
      <c r="H80" s="14" t="s">
        <v>16</v>
      </c>
      <c r="I80" s="16">
        <v>193.44</v>
      </c>
      <c r="J80" s="16">
        <v>2576.62</v>
      </c>
    </row>
    <row r="81" spans="1:10" x14ac:dyDescent="0.35">
      <c r="A81" s="13" t="s">
        <v>271</v>
      </c>
      <c r="B81" s="14" t="s">
        <v>15</v>
      </c>
      <c r="C81" s="14" t="s">
        <v>56</v>
      </c>
      <c r="D81" s="15" t="s">
        <v>222</v>
      </c>
      <c r="E81" s="14" t="s">
        <v>223</v>
      </c>
      <c r="F81" s="16">
        <v>52.26</v>
      </c>
      <c r="G81" s="16">
        <v>793.2</v>
      </c>
      <c r="H81" s="14" t="s">
        <v>16</v>
      </c>
      <c r="I81" s="16">
        <v>978.65</v>
      </c>
      <c r="J81" s="16">
        <v>51144.25</v>
      </c>
    </row>
    <row r="82" spans="1:10" ht="31" x14ac:dyDescent="0.35">
      <c r="A82" s="13" t="s">
        <v>272</v>
      </c>
      <c r="B82" s="14" t="s">
        <v>15</v>
      </c>
      <c r="C82" s="14" t="s">
        <v>84</v>
      </c>
      <c r="D82" s="15" t="s">
        <v>273</v>
      </c>
      <c r="E82" s="14" t="s">
        <v>227</v>
      </c>
      <c r="F82" s="16">
        <v>706.55</v>
      </c>
      <c r="G82" s="16">
        <v>45.25</v>
      </c>
      <c r="H82" s="14" t="s">
        <v>16</v>
      </c>
      <c r="I82" s="16">
        <v>55.83</v>
      </c>
      <c r="J82" s="16">
        <v>39446.69</v>
      </c>
    </row>
    <row r="83" spans="1:10" ht="31" x14ac:dyDescent="0.35">
      <c r="A83" s="13" t="s">
        <v>274</v>
      </c>
      <c r="B83" s="14" t="s">
        <v>15</v>
      </c>
      <c r="C83" s="14" t="s">
        <v>85</v>
      </c>
      <c r="D83" s="15" t="s">
        <v>275</v>
      </c>
      <c r="E83" s="14" t="s">
        <v>227</v>
      </c>
      <c r="F83" s="16">
        <v>375.72</v>
      </c>
      <c r="G83" s="16">
        <v>50.33</v>
      </c>
      <c r="H83" s="14" t="s">
        <v>16</v>
      </c>
      <c r="I83" s="16">
        <v>62.1</v>
      </c>
      <c r="J83" s="16">
        <v>23332.21</v>
      </c>
    </row>
    <row r="84" spans="1:10" ht="46.5" x14ac:dyDescent="0.35">
      <c r="A84" s="13" t="s">
        <v>276</v>
      </c>
      <c r="B84" s="14" t="s">
        <v>24</v>
      </c>
      <c r="C84" s="14" t="s">
        <v>86</v>
      </c>
      <c r="D84" s="15" t="s">
        <v>277</v>
      </c>
      <c r="E84" s="14" t="s">
        <v>163</v>
      </c>
      <c r="F84" s="16">
        <v>165.57</v>
      </c>
      <c r="G84" s="16">
        <v>150.84</v>
      </c>
      <c r="H84" s="14" t="s">
        <v>16</v>
      </c>
      <c r="I84" s="16">
        <v>186.11</v>
      </c>
      <c r="J84" s="16">
        <v>30814.23</v>
      </c>
    </row>
    <row r="85" spans="1:10" ht="77.5" x14ac:dyDescent="0.35">
      <c r="A85" s="13" t="s">
        <v>278</v>
      </c>
      <c r="B85" s="14" t="s">
        <v>24</v>
      </c>
      <c r="C85" s="14" t="s">
        <v>69</v>
      </c>
      <c r="D85" s="15" t="s">
        <v>247</v>
      </c>
      <c r="E85" s="14" t="s">
        <v>163</v>
      </c>
      <c r="F85" s="16">
        <v>16.38</v>
      </c>
      <c r="G85" s="16">
        <v>152.46</v>
      </c>
      <c r="H85" s="14" t="s">
        <v>16</v>
      </c>
      <c r="I85" s="16">
        <v>188.11</v>
      </c>
      <c r="J85" s="16">
        <v>3081.24</v>
      </c>
    </row>
    <row r="86" spans="1:10" ht="46.5" x14ac:dyDescent="0.35">
      <c r="A86" s="13" t="s">
        <v>279</v>
      </c>
      <c r="B86" s="14" t="s">
        <v>15</v>
      </c>
      <c r="C86" s="14" t="s">
        <v>47</v>
      </c>
      <c r="D86" s="15" t="s">
        <v>208</v>
      </c>
      <c r="E86" s="14" t="s">
        <v>81</v>
      </c>
      <c r="F86" s="16">
        <v>408.03</v>
      </c>
      <c r="G86" s="16">
        <v>9.32</v>
      </c>
      <c r="H86" s="14" t="s">
        <v>16</v>
      </c>
      <c r="I86" s="16">
        <v>11.5</v>
      </c>
      <c r="J86" s="16">
        <v>4692.3500000000004</v>
      </c>
    </row>
    <row r="87" spans="1:10" ht="31" x14ac:dyDescent="0.35">
      <c r="A87" s="13" t="s">
        <v>280</v>
      </c>
      <c r="B87" s="14" t="s">
        <v>15</v>
      </c>
      <c r="C87" s="14" t="s">
        <v>48</v>
      </c>
      <c r="D87" s="15" t="s">
        <v>210</v>
      </c>
      <c r="E87" s="14" t="s">
        <v>202</v>
      </c>
      <c r="F87" s="16">
        <v>2284.9699999999998</v>
      </c>
      <c r="G87" s="16">
        <v>3.69</v>
      </c>
      <c r="H87" s="14" t="s">
        <v>16</v>
      </c>
      <c r="I87" s="16">
        <v>4.55</v>
      </c>
      <c r="J87" s="16">
        <v>10396.61</v>
      </c>
    </row>
    <row r="88" spans="1:10" x14ac:dyDescent="0.35">
      <c r="A88" s="23" t="s">
        <v>281</v>
      </c>
      <c r="B88" s="24"/>
      <c r="C88" s="24"/>
      <c r="D88" s="25" t="s">
        <v>87</v>
      </c>
      <c r="E88" s="24"/>
      <c r="F88" s="26"/>
      <c r="G88" s="26"/>
      <c r="H88" s="24"/>
      <c r="I88" s="26"/>
      <c r="J88" s="30">
        <v>1149125.55</v>
      </c>
    </row>
    <row r="89" spans="1:10" ht="62" x14ac:dyDescent="0.35">
      <c r="A89" s="13" t="s">
        <v>282</v>
      </c>
      <c r="B89" s="14" t="s">
        <v>15</v>
      </c>
      <c r="C89" s="14">
        <v>90100</v>
      </c>
      <c r="D89" s="15" t="s">
        <v>283</v>
      </c>
      <c r="E89" s="14" t="s">
        <v>81</v>
      </c>
      <c r="F89" s="16">
        <v>1135.5899999999999</v>
      </c>
      <c r="G89" s="16">
        <v>14.74</v>
      </c>
      <c r="H89" s="14" t="s">
        <v>16</v>
      </c>
      <c r="I89" s="16">
        <v>18.190000000000001</v>
      </c>
      <c r="J89" s="16">
        <v>20656.38</v>
      </c>
    </row>
    <row r="90" spans="1:10" ht="62" x14ac:dyDescent="0.35">
      <c r="A90" s="13" t="s">
        <v>284</v>
      </c>
      <c r="B90" s="14" t="s">
        <v>15</v>
      </c>
      <c r="C90" s="14">
        <v>93361</v>
      </c>
      <c r="D90" s="15" t="s">
        <v>285</v>
      </c>
      <c r="E90" s="14" t="s">
        <v>81</v>
      </c>
      <c r="F90" s="16">
        <v>620</v>
      </c>
      <c r="G90" s="16">
        <v>20.88</v>
      </c>
      <c r="H90" s="14" t="s">
        <v>16</v>
      </c>
      <c r="I90" s="16">
        <v>25.76</v>
      </c>
      <c r="J90" s="16">
        <v>15971.2</v>
      </c>
    </row>
    <row r="91" spans="1:10" ht="31" x14ac:dyDescent="0.35">
      <c r="A91" s="13" t="s">
        <v>286</v>
      </c>
      <c r="B91" s="14" t="s">
        <v>15</v>
      </c>
      <c r="C91" s="14" t="s">
        <v>88</v>
      </c>
      <c r="D91" s="15" t="s">
        <v>287</v>
      </c>
      <c r="E91" s="14" t="s">
        <v>163</v>
      </c>
      <c r="F91" s="16">
        <v>2029.44</v>
      </c>
      <c r="G91" s="16">
        <v>19.010000000000002</v>
      </c>
      <c r="H91" s="14" t="s">
        <v>16</v>
      </c>
      <c r="I91" s="16">
        <v>23.45</v>
      </c>
      <c r="J91" s="16">
        <v>47590.37</v>
      </c>
    </row>
    <row r="92" spans="1:10" ht="31" x14ac:dyDescent="0.35">
      <c r="A92" s="13" t="s">
        <v>288</v>
      </c>
      <c r="B92" s="14" t="s">
        <v>15</v>
      </c>
      <c r="C92" s="14" t="s">
        <v>89</v>
      </c>
      <c r="D92" s="15" t="s">
        <v>289</v>
      </c>
      <c r="E92" s="14" t="s">
        <v>163</v>
      </c>
      <c r="F92" s="16">
        <v>502.42</v>
      </c>
      <c r="G92" s="16">
        <v>38.880000000000003</v>
      </c>
      <c r="H92" s="14" t="s">
        <v>16</v>
      </c>
      <c r="I92" s="16">
        <v>47.97</v>
      </c>
      <c r="J92" s="16">
        <v>24101.09</v>
      </c>
    </row>
    <row r="93" spans="1:10" ht="31" x14ac:dyDescent="0.35">
      <c r="A93" s="13" t="s">
        <v>290</v>
      </c>
      <c r="B93" s="14" t="s">
        <v>24</v>
      </c>
      <c r="C93" s="14" t="s">
        <v>90</v>
      </c>
      <c r="D93" s="15" t="s">
        <v>291</v>
      </c>
      <c r="E93" s="14" t="s">
        <v>227</v>
      </c>
      <c r="F93" s="16">
        <v>604.61</v>
      </c>
      <c r="G93" s="16">
        <v>597</v>
      </c>
      <c r="H93" s="14" t="s">
        <v>16</v>
      </c>
      <c r="I93" s="16">
        <v>736.58</v>
      </c>
      <c r="J93" s="16">
        <v>445343.63</v>
      </c>
    </row>
    <row r="94" spans="1:10" ht="31" x14ac:dyDescent="0.35">
      <c r="A94" s="13" t="s">
        <v>292</v>
      </c>
      <c r="B94" s="14" t="s">
        <v>24</v>
      </c>
      <c r="C94" s="14" t="s">
        <v>91</v>
      </c>
      <c r="D94" s="15" t="s">
        <v>293</v>
      </c>
      <c r="E94" s="14" t="s">
        <v>227</v>
      </c>
      <c r="F94" s="16">
        <v>265.76</v>
      </c>
      <c r="G94" s="16">
        <v>1161</v>
      </c>
      <c r="H94" s="14" t="s">
        <v>16</v>
      </c>
      <c r="I94" s="16">
        <v>1432.44</v>
      </c>
      <c r="J94" s="16">
        <v>380685.25</v>
      </c>
    </row>
    <row r="95" spans="1:10" ht="31" x14ac:dyDescent="0.35">
      <c r="A95" s="13" t="s">
        <v>153</v>
      </c>
      <c r="B95" s="14" t="s">
        <v>24</v>
      </c>
      <c r="C95" s="14" t="s">
        <v>92</v>
      </c>
      <c r="D95" s="15" t="s">
        <v>294</v>
      </c>
      <c r="E95" s="14" t="s">
        <v>227</v>
      </c>
      <c r="F95" s="16">
        <v>0</v>
      </c>
      <c r="G95" s="16">
        <v>551.04999999999995</v>
      </c>
      <c r="H95" s="14" t="s">
        <v>16</v>
      </c>
      <c r="I95" s="16">
        <v>679.89</v>
      </c>
      <c r="J95" s="16">
        <v>0</v>
      </c>
    </row>
    <row r="96" spans="1:10" ht="62" x14ac:dyDescent="0.35">
      <c r="A96" s="13" t="s">
        <v>295</v>
      </c>
      <c r="B96" s="14" t="s">
        <v>15</v>
      </c>
      <c r="C96" s="14" t="s">
        <v>93</v>
      </c>
      <c r="D96" s="15" t="s">
        <v>296</v>
      </c>
      <c r="E96" s="14" t="s">
        <v>227</v>
      </c>
      <c r="F96" s="16">
        <v>604.61</v>
      </c>
      <c r="G96" s="16">
        <v>32.22</v>
      </c>
      <c r="H96" s="14" t="s">
        <v>16</v>
      </c>
      <c r="I96" s="16">
        <v>39.75</v>
      </c>
      <c r="J96" s="16">
        <v>24033.25</v>
      </c>
    </row>
    <row r="97" spans="1:10" ht="62" x14ac:dyDescent="0.35">
      <c r="A97" s="13" t="s">
        <v>153</v>
      </c>
      <c r="B97" s="14" t="s">
        <v>15</v>
      </c>
      <c r="C97" s="14" t="s">
        <v>94</v>
      </c>
      <c r="D97" s="15" t="s">
        <v>297</v>
      </c>
      <c r="E97" s="14" t="s">
        <v>227</v>
      </c>
      <c r="F97" s="16">
        <v>0</v>
      </c>
      <c r="G97" s="16">
        <v>31.4</v>
      </c>
      <c r="H97" s="14" t="s">
        <v>16</v>
      </c>
      <c r="I97" s="16">
        <v>38.74</v>
      </c>
      <c r="J97" s="16">
        <v>0</v>
      </c>
    </row>
    <row r="98" spans="1:10" ht="62" x14ac:dyDescent="0.35">
      <c r="A98" s="13" t="s">
        <v>298</v>
      </c>
      <c r="B98" s="14" t="s">
        <v>15</v>
      </c>
      <c r="C98" s="14" t="s">
        <v>95</v>
      </c>
      <c r="D98" s="15" t="s">
        <v>299</v>
      </c>
      <c r="E98" s="14" t="s">
        <v>227</v>
      </c>
      <c r="F98" s="16">
        <v>265.76</v>
      </c>
      <c r="G98" s="16">
        <v>38.020000000000003</v>
      </c>
      <c r="H98" s="14" t="s">
        <v>16</v>
      </c>
      <c r="I98" s="16">
        <v>46.91</v>
      </c>
      <c r="J98" s="16">
        <v>12466.8</v>
      </c>
    </row>
    <row r="99" spans="1:10" ht="46.5" x14ac:dyDescent="0.35">
      <c r="A99" s="13" t="s">
        <v>300</v>
      </c>
      <c r="B99" s="14" t="s">
        <v>15</v>
      </c>
      <c r="C99" s="14" t="s">
        <v>96</v>
      </c>
      <c r="D99" s="15" t="s">
        <v>301</v>
      </c>
      <c r="E99" s="14" t="s">
        <v>161</v>
      </c>
      <c r="F99" s="16">
        <v>70</v>
      </c>
      <c r="G99" s="16">
        <v>1146.46</v>
      </c>
      <c r="H99" s="14" t="s">
        <v>16</v>
      </c>
      <c r="I99" s="16">
        <v>1414.5</v>
      </c>
      <c r="J99" s="16">
        <v>99015</v>
      </c>
    </row>
    <row r="100" spans="1:10" ht="31" x14ac:dyDescent="0.35">
      <c r="A100" s="13" t="s">
        <v>302</v>
      </c>
      <c r="B100" s="14" t="s">
        <v>15</v>
      </c>
      <c r="C100" s="14" t="s">
        <v>97</v>
      </c>
      <c r="D100" s="15" t="s">
        <v>303</v>
      </c>
      <c r="E100" s="14" t="s">
        <v>304</v>
      </c>
      <c r="F100" s="16">
        <v>20</v>
      </c>
      <c r="G100" s="16">
        <v>1384.13</v>
      </c>
      <c r="H100" s="14" t="s">
        <v>16</v>
      </c>
      <c r="I100" s="16">
        <v>1707.74</v>
      </c>
      <c r="J100" s="16">
        <v>34154.800000000003</v>
      </c>
    </row>
    <row r="101" spans="1:10" ht="46.5" x14ac:dyDescent="0.35">
      <c r="A101" s="13" t="s">
        <v>305</v>
      </c>
      <c r="B101" s="14" t="s">
        <v>31</v>
      </c>
      <c r="C101" s="14" t="s">
        <v>98</v>
      </c>
      <c r="D101" s="15" t="s">
        <v>306</v>
      </c>
      <c r="E101" s="14" t="s">
        <v>307</v>
      </c>
      <c r="F101" s="16">
        <v>24</v>
      </c>
      <c r="G101" s="16">
        <v>746.75</v>
      </c>
      <c r="H101" s="14" t="s">
        <v>16</v>
      </c>
      <c r="I101" s="16">
        <v>921.34</v>
      </c>
      <c r="J101" s="16">
        <v>22112.16</v>
      </c>
    </row>
    <row r="102" spans="1:10" ht="46.5" x14ac:dyDescent="0.35">
      <c r="A102" s="13" t="s">
        <v>308</v>
      </c>
      <c r="B102" s="14" t="s">
        <v>15</v>
      </c>
      <c r="C102" s="14" t="s">
        <v>99</v>
      </c>
      <c r="D102" s="15" t="s">
        <v>309</v>
      </c>
      <c r="E102" s="14" t="s">
        <v>304</v>
      </c>
      <c r="F102" s="16">
        <v>4</v>
      </c>
      <c r="G102" s="16">
        <v>2205.38</v>
      </c>
      <c r="H102" s="14" t="s">
        <v>16</v>
      </c>
      <c r="I102" s="16">
        <v>2721</v>
      </c>
      <c r="J102" s="16">
        <v>10884</v>
      </c>
    </row>
    <row r="103" spans="1:10" ht="31" x14ac:dyDescent="0.35">
      <c r="A103" s="13" t="s">
        <v>310</v>
      </c>
      <c r="B103" s="14" t="s">
        <v>15</v>
      </c>
      <c r="C103" s="14" t="s">
        <v>49</v>
      </c>
      <c r="D103" s="15" t="s">
        <v>211</v>
      </c>
      <c r="E103" s="14" t="s">
        <v>205</v>
      </c>
      <c r="F103" s="16">
        <v>30</v>
      </c>
      <c r="G103" s="16">
        <v>184.45</v>
      </c>
      <c r="H103" s="14" t="s">
        <v>16</v>
      </c>
      <c r="I103" s="16">
        <v>227.57</v>
      </c>
      <c r="J103" s="16">
        <v>6827.1</v>
      </c>
    </row>
    <row r="104" spans="1:10" ht="31" x14ac:dyDescent="0.35">
      <c r="A104" s="13" t="s">
        <v>311</v>
      </c>
      <c r="B104" s="14" t="s">
        <v>24</v>
      </c>
      <c r="C104" s="14" t="s">
        <v>100</v>
      </c>
      <c r="D104" s="15" t="s">
        <v>211</v>
      </c>
      <c r="E104" s="14" t="s">
        <v>163</v>
      </c>
      <c r="F104" s="16">
        <v>150.19</v>
      </c>
      <c r="G104" s="16">
        <v>8.26</v>
      </c>
      <c r="H104" s="14" t="s">
        <v>16</v>
      </c>
      <c r="I104" s="16">
        <v>10.19</v>
      </c>
      <c r="J104" s="16">
        <v>1530.44</v>
      </c>
    </row>
    <row r="105" spans="1:10" ht="62" x14ac:dyDescent="0.35">
      <c r="A105" s="13" t="s">
        <v>312</v>
      </c>
      <c r="B105" s="14" t="s">
        <v>31</v>
      </c>
      <c r="C105" s="14" t="s">
        <v>101</v>
      </c>
      <c r="D105" s="15" t="s">
        <v>313</v>
      </c>
      <c r="E105" s="14" t="s">
        <v>314</v>
      </c>
      <c r="F105" s="16">
        <v>1584</v>
      </c>
      <c r="G105" s="16">
        <v>1.92</v>
      </c>
      <c r="H105" s="14" t="s">
        <v>16</v>
      </c>
      <c r="I105" s="16">
        <v>2.37</v>
      </c>
      <c r="J105" s="16">
        <v>3754.08</v>
      </c>
    </row>
    <row r="106" spans="1:10" x14ac:dyDescent="0.35">
      <c r="A106" s="17" t="s">
        <v>315</v>
      </c>
      <c r="B106" s="21"/>
      <c r="C106" s="21"/>
      <c r="D106" s="19" t="s">
        <v>102</v>
      </c>
      <c r="E106" s="21"/>
      <c r="F106" s="22"/>
      <c r="G106" s="22"/>
      <c r="H106" s="21"/>
      <c r="I106" s="22"/>
      <c r="J106" s="29">
        <v>324296.02</v>
      </c>
    </row>
    <row r="107" spans="1:10" x14ac:dyDescent="0.35">
      <c r="A107" s="23" t="s">
        <v>316</v>
      </c>
      <c r="B107" s="24"/>
      <c r="C107" s="24"/>
      <c r="D107" s="25" t="s">
        <v>103</v>
      </c>
      <c r="E107" s="24"/>
      <c r="F107" s="26"/>
      <c r="G107" s="26"/>
      <c r="H107" s="24"/>
      <c r="I107" s="26"/>
      <c r="J107" s="30">
        <v>23347.49</v>
      </c>
    </row>
    <row r="108" spans="1:10" ht="31" x14ac:dyDescent="0.35">
      <c r="A108" s="13" t="s">
        <v>317</v>
      </c>
      <c r="B108" s="14" t="s">
        <v>34</v>
      </c>
      <c r="C108" s="14" t="s">
        <v>75</v>
      </c>
      <c r="D108" s="15" t="s">
        <v>257</v>
      </c>
      <c r="E108" s="14" t="s">
        <v>258</v>
      </c>
      <c r="F108" s="16">
        <v>222.46</v>
      </c>
      <c r="G108" s="16">
        <v>9.5500000000000007</v>
      </c>
      <c r="H108" s="14" t="s">
        <v>16</v>
      </c>
      <c r="I108" s="16">
        <v>11.78</v>
      </c>
      <c r="J108" s="16">
        <v>2620.58</v>
      </c>
    </row>
    <row r="109" spans="1:10" ht="46.5" x14ac:dyDescent="0.35">
      <c r="A109" s="13" t="s">
        <v>318</v>
      </c>
      <c r="B109" s="14" t="s">
        <v>15</v>
      </c>
      <c r="C109" s="14" t="s">
        <v>47</v>
      </c>
      <c r="D109" s="15" t="s">
        <v>208</v>
      </c>
      <c r="E109" s="14" t="s">
        <v>81</v>
      </c>
      <c r="F109" s="16">
        <v>560.49</v>
      </c>
      <c r="G109" s="16">
        <v>9.32</v>
      </c>
      <c r="H109" s="14" t="s">
        <v>16</v>
      </c>
      <c r="I109" s="16">
        <v>11.5</v>
      </c>
      <c r="J109" s="16">
        <v>6445.64</v>
      </c>
    </row>
    <row r="110" spans="1:10" ht="31" x14ac:dyDescent="0.35">
      <c r="A110" s="13" t="s">
        <v>153</v>
      </c>
      <c r="B110" s="14" t="s">
        <v>15</v>
      </c>
      <c r="C110" s="14" t="s">
        <v>44</v>
      </c>
      <c r="D110" s="15" t="s">
        <v>201</v>
      </c>
      <c r="E110" s="14" t="s">
        <v>202</v>
      </c>
      <c r="F110" s="16">
        <v>0</v>
      </c>
      <c r="G110" s="16">
        <v>2.89</v>
      </c>
      <c r="H110" s="14" t="s">
        <v>16</v>
      </c>
      <c r="I110" s="16">
        <v>3.57</v>
      </c>
      <c r="J110" s="16">
        <v>0</v>
      </c>
    </row>
    <row r="111" spans="1:10" ht="31" x14ac:dyDescent="0.35">
      <c r="A111" s="13" t="s">
        <v>319</v>
      </c>
      <c r="B111" s="14" t="s">
        <v>15</v>
      </c>
      <c r="C111" s="14" t="s">
        <v>48</v>
      </c>
      <c r="D111" s="15" t="s">
        <v>210</v>
      </c>
      <c r="E111" s="14" t="s">
        <v>202</v>
      </c>
      <c r="F111" s="16">
        <v>3138.74</v>
      </c>
      <c r="G111" s="16">
        <v>3.69</v>
      </c>
      <c r="H111" s="14" t="s">
        <v>16</v>
      </c>
      <c r="I111" s="16">
        <v>4.55</v>
      </c>
      <c r="J111" s="16">
        <v>14281.27</v>
      </c>
    </row>
    <row r="112" spans="1:10" x14ac:dyDescent="0.35">
      <c r="A112" s="17" t="s">
        <v>320</v>
      </c>
      <c r="B112" s="21"/>
      <c r="C112" s="21"/>
      <c r="D112" s="19" t="s">
        <v>104</v>
      </c>
      <c r="E112" s="21"/>
      <c r="F112" s="22"/>
      <c r="G112" s="22"/>
      <c r="H112" s="21"/>
      <c r="I112" s="22"/>
      <c r="J112" s="29">
        <v>300948.53000000003</v>
      </c>
    </row>
    <row r="113" spans="1:10" x14ac:dyDescent="0.35">
      <c r="A113" s="13" t="s">
        <v>153</v>
      </c>
      <c r="B113" s="14" t="s">
        <v>15</v>
      </c>
      <c r="C113" s="14" t="s">
        <v>56</v>
      </c>
      <c r="D113" s="15" t="s">
        <v>222</v>
      </c>
      <c r="E113" s="14" t="s">
        <v>223</v>
      </c>
      <c r="F113" s="16">
        <v>0</v>
      </c>
      <c r="G113" s="16">
        <v>793.2</v>
      </c>
      <c r="H113" s="14" t="s">
        <v>16</v>
      </c>
      <c r="I113" s="16">
        <v>978.65</v>
      </c>
      <c r="J113" s="16">
        <v>0</v>
      </c>
    </row>
    <row r="114" spans="1:10" ht="62" x14ac:dyDescent="0.35">
      <c r="A114" s="13" t="s">
        <v>321</v>
      </c>
      <c r="B114" s="14" t="s">
        <v>34</v>
      </c>
      <c r="C114" s="14" t="s">
        <v>105</v>
      </c>
      <c r="D114" s="15" t="s">
        <v>322</v>
      </c>
      <c r="E114" s="14" t="s">
        <v>227</v>
      </c>
      <c r="F114" s="16">
        <v>229.43</v>
      </c>
      <c r="G114" s="16">
        <v>74.010000000000005</v>
      </c>
      <c r="H114" s="14" t="s">
        <v>16</v>
      </c>
      <c r="I114" s="16">
        <v>91.31</v>
      </c>
      <c r="J114" s="16">
        <v>20949.25</v>
      </c>
    </row>
    <row r="115" spans="1:10" ht="46.5" x14ac:dyDescent="0.35">
      <c r="A115" s="13" t="s">
        <v>323</v>
      </c>
      <c r="B115" s="14" t="s">
        <v>15</v>
      </c>
      <c r="C115" s="14" t="s">
        <v>106</v>
      </c>
      <c r="D115" s="15" t="s">
        <v>324</v>
      </c>
      <c r="E115" s="14" t="s">
        <v>205</v>
      </c>
      <c r="F115" s="16">
        <v>2030.01</v>
      </c>
      <c r="G115" s="16">
        <v>111.79</v>
      </c>
      <c r="H115" s="14" t="s">
        <v>16</v>
      </c>
      <c r="I115" s="16">
        <v>137.93</v>
      </c>
      <c r="J115" s="16">
        <v>279999.28000000003</v>
      </c>
    </row>
    <row r="116" spans="1:10" x14ac:dyDescent="0.35">
      <c r="A116" s="17" t="s">
        <v>325</v>
      </c>
      <c r="B116" s="21"/>
      <c r="C116" s="21"/>
      <c r="D116" s="19" t="s">
        <v>107</v>
      </c>
      <c r="E116" s="21"/>
      <c r="F116" s="22"/>
      <c r="G116" s="22"/>
      <c r="H116" s="21"/>
      <c r="I116" s="22"/>
      <c r="J116" s="29">
        <v>199996.65</v>
      </c>
    </row>
    <row r="117" spans="1:10" ht="31" x14ac:dyDescent="0.35">
      <c r="A117" s="13" t="s">
        <v>326</v>
      </c>
      <c r="B117" s="14" t="s">
        <v>15</v>
      </c>
      <c r="C117" s="14">
        <v>96985</v>
      </c>
      <c r="D117" s="15" t="s">
        <v>327</v>
      </c>
      <c r="E117" s="14" t="s">
        <v>161</v>
      </c>
      <c r="F117" s="16">
        <v>10</v>
      </c>
      <c r="G117" s="16">
        <v>73.48</v>
      </c>
      <c r="H117" s="14" t="s">
        <v>16</v>
      </c>
      <c r="I117" s="16">
        <v>90.66</v>
      </c>
      <c r="J117" s="16">
        <v>906.6</v>
      </c>
    </row>
    <row r="118" spans="1:10" ht="46.5" x14ac:dyDescent="0.35">
      <c r="A118" s="13" t="s">
        <v>328</v>
      </c>
      <c r="B118" s="14" t="s">
        <v>15</v>
      </c>
      <c r="C118" s="14" t="s">
        <v>108</v>
      </c>
      <c r="D118" s="15" t="s">
        <v>329</v>
      </c>
      <c r="E118" s="14" t="s">
        <v>227</v>
      </c>
      <c r="F118" s="16">
        <v>967</v>
      </c>
      <c r="G118" s="16">
        <v>12.55</v>
      </c>
      <c r="H118" s="14" t="s">
        <v>16</v>
      </c>
      <c r="I118" s="16">
        <v>15.48</v>
      </c>
      <c r="J118" s="16">
        <v>14969.16</v>
      </c>
    </row>
    <row r="119" spans="1:10" ht="31" x14ac:dyDescent="0.35">
      <c r="A119" s="13" t="s">
        <v>330</v>
      </c>
      <c r="B119" s="14" t="s">
        <v>15</v>
      </c>
      <c r="C119" s="14">
        <v>91927</v>
      </c>
      <c r="D119" s="15" t="s">
        <v>331</v>
      </c>
      <c r="E119" s="14" t="s">
        <v>227</v>
      </c>
      <c r="F119" s="16">
        <v>2156</v>
      </c>
      <c r="G119" s="16">
        <v>4.71</v>
      </c>
      <c r="H119" s="14" t="s">
        <v>16</v>
      </c>
      <c r="I119" s="16">
        <v>5.81</v>
      </c>
      <c r="J119" s="16">
        <v>12526.36</v>
      </c>
    </row>
    <row r="120" spans="1:10" ht="31" x14ac:dyDescent="0.35">
      <c r="A120" s="13" t="s">
        <v>332</v>
      </c>
      <c r="B120" s="14" t="s">
        <v>15</v>
      </c>
      <c r="C120" s="14">
        <v>91928</v>
      </c>
      <c r="D120" s="15" t="s">
        <v>333</v>
      </c>
      <c r="E120" s="14" t="s">
        <v>227</v>
      </c>
      <c r="F120" s="16">
        <v>2959</v>
      </c>
      <c r="G120" s="16">
        <v>6.43</v>
      </c>
      <c r="H120" s="14" t="s">
        <v>16</v>
      </c>
      <c r="I120" s="16">
        <v>7.93</v>
      </c>
      <c r="J120" s="16">
        <v>23464.87</v>
      </c>
    </row>
    <row r="121" spans="1:10" ht="31" x14ac:dyDescent="0.35">
      <c r="A121" s="13" t="s">
        <v>334</v>
      </c>
      <c r="B121" s="14" t="s">
        <v>15</v>
      </c>
      <c r="C121" s="14">
        <v>91930</v>
      </c>
      <c r="D121" s="15" t="s">
        <v>335</v>
      </c>
      <c r="E121" s="14" t="s">
        <v>227</v>
      </c>
      <c r="F121" s="16">
        <v>1353</v>
      </c>
      <c r="G121" s="16">
        <v>8.86</v>
      </c>
      <c r="H121" s="14" t="s">
        <v>16</v>
      </c>
      <c r="I121" s="16">
        <v>10.93</v>
      </c>
      <c r="J121" s="16">
        <v>14788.29</v>
      </c>
    </row>
    <row r="122" spans="1:10" ht="31" x14ac:dyDescent="0.35">
      <c r="A122" s="13" t="s">
        <v>336</v>
      </c>
      <c r="B122" s="14" t="s">
        <v>15</v>
      </c>
      <c r="C122" s="14" t="s">
        <v>109</v>
      </c>
      <c r="D122" s="15" t="s">
        <v>337</v>
      </c>
      <c r="E122" s="14" t="s">
        <v>161</v>
      </c>
      <c r="F122" s="16">
        <v>14</v>
      </c>
      <c r="G122" s="16">
        <v>56.2</v>
      </c>
      <c r="H122" s="14" t="s">
        <v>16</v>
      </c>
      <c r="I122" s="16">
        <v>69.34</v>
      </c>
      <c r="J122" s="16">
        <v>970.76</v>
      </c>
    </row>
    <row r="123" spans="1:10" ht="31" x14ac:dyDescent="0.35">
      <c r="A123" s="13" t="s">
        <v>338</v>
      </c>
      <c r="B123" s="14" t="s">
        <v>31</v>
      </c>
      <c r="C123" s="14">
        <v>39465</v>
      </c>
      <c r="D123" s="15" t="s">
        <v>339</v>
      </c>
      <c r="E123" s="14" t="s">
        <v>307</v>
      </c>
      <c r="F123" s="16">
        <v>1</v>
      </c>
      <c r="G123" s="16">
        <v>62.97</v>
      </c>
      <c r="H123" s="14" t="s">
        <v>16</v>
      </c>
      <c r="I123" s="16">
        <v>77.69</v>
      </c>
      <c r="J123" s="16">
        <v>77.69</v>
      </c>
    </row>
    <row r="124" spans="1:10" ht="46.5" x14ac:dyDescent="0.35">
      <c r="A124" s="13" t="s">
        <v>340</v>
      </c>
      <c r="B124" s="14" t="s">
        <v>15</v>
      </c>
      <c r="C124" s="14" t="s">
        <v>110</v>
      </c>
      <c r="D124" s="15" t="s">
        <v>341</v>
      </c>
      <c r="E124" s="14" t="s">
        <v>161</v>
      </c>
      <c r="F124" s="16">
        <v>1</v>
      </c>
      <c r="G124" s="16">
        <v>660.93</v>
      </c>
      <c r="H124" s="14" t="s">
        <v>16</v>
      </c>
      <c r="I124" s="16">
        <v>815.46</v>
      </c>
      <c r="J124" s="16">
        <v>815.46</v>
      </c>
    </row>
    <row r="125" spans="1:10" x14ac:dyDescent="0.35">
      <c r="A125" s="13" t="s">
        <v>153</v>
      </c>
      <c r="B125" s="14" t="s">
        <v>31</v>
      </c>
      <c r="C125" s="14">
        <v>39389</v>
      </c>
      <c r="D125" s="15" t="s">
        <v>342</v>
      </c>
      <c r="E125" s="14" t="s">
        <v>307</v>
      </c>
      <c r="F125" s="16">
        <v>0</v>
      </c>
      <c r="G125" s="16">
        <v>19.690000000000001</v>
      </c>
      <c r="H125" s="14" t="s">
        <v>16</v>
      </c>
      <c r="I125" s="16">
        <v>24.29</v>
      </c>
      <c r="J125" s="16">
        <v>0</v>
      </c>
    </row>
    <row r="126" spans="1:10" ht="31" x14ac:dyDescent="0.35">
      <c r="A126" s="13" t="s">
        <v>343</v>
      </c>
      <c r="B126" s="14" t="s">
        <v>34</v>
      </c>
      <c r="C126" s="14" t="s">
        <v>111</v>
      </c>
      <c r="D126" s="15" t="s">
        <v>344</v>
      </c>
      <c r="E126" s="14" t="s">
        <v>307</v>
      </c>
      <c r="F126" s="16">
        <v>21</v>
      </c>
      <c r="G126" s="16">
        <v>1272.5</v>
      </c>
      <c r="H126" s="14" t="s">
        <v>16</v>
      </c>
      <c r="I126" s="16">
        <v>1570.01</v>
      </c>
      <c r="J126" s="16">
        <v>32970.21</v>
      </c>
    </row>
    <row r="127" spans="1:10" x14ac:dyDescent="0.35">
      <c r="A127" s="13" t="s">
        <v>345</v>
      </c>
      <c r="B127" s="14" t="s">
        <v>34</v>
      </c>
      <c r="C127" s="14" t="s">
        <v>112</v>
      </c>
      <c r="D127" s="15" t="s">
        <v>346</v>
      </c>
      <c r="E127" s="14" t="s">
        <v>307</v>
      </c>
      <c r="F127" s="16">
        <v>14</v>
      </c>
      <c r="G127" s="16">
        <v>124.34</v>
      </c>
      <c r="H127" s="14" t="s">
        <v>16</v>
      </c>
      <c r="I127" s="16">
        <v>153.41</v>
      </c>
      <c r="J127" s="16">
        <v>2147.7399999999998</v>
      </c>
    </row>
    <row r="128" spans="1:10" ht="62" x14ac:dyDescent="0.35">
      <c r="A128" s="13" t="s">
        <v>347</v>
      </c>
      <c r="B128" s="14" t="s">
        <v>34</v>
      </c>
      <c r="C128" s="14" t="s">
        <v>113</v>
      </c>
      <c r="D128" s="15" t="s">
        <v>348</v>
      </c>
      <c r="E128" s="14" t="s">
        <v>307</v>
      </c>
      <c r="F128" s="16">
        <v>45</v>
      </c>
      <c r="G128" s="16">
        <v>159.69</v>
      </c>
      <c r="H128" s="14" t="s">
        <v>16</v>
      </c>
      <c r="I128" s="16">
        <v>197.03</v>
      </c>
      <c r="J128" s="16">
        <v>8866.35</v>
      </c>
    </row>
    <row r="129" spans="1:10" ht="77.5" x14ac:dyDescent="0.35">
      <c r="A129" s="13" t="s">
        <v>349</v>
      </c>
      <c r="B129" s="14" t="s">
        <v>34</v>
      </c>
      <c r="C129" s="14" t="s">
        <v>114</v>
      </c>
      <c r="D129" s="15" t="s">
        <v>350</v>
      </c>
      <c r="E129" s="14" t="s">
        <v>307</v>
      </c>
      <c r="F129" s="16">
        <v>45</v>
      </c>
      <c r="G129" s="16">
        <v>385.31</v>
      </c>
      <c r="H129" s="14" t="s">
        <v>16</v>
      </c>
      <c r="I129" s="16">
        <v>475.4</v>
      </c>
      <c r="J129" s="16">
        <v>21393</v>
      </c>
    </row>
    <row r="130" spans="1:10" ht="46.5" x14ac:dyDescent="0.35">
      <c r="A130" s="13" t="s">
        <v>351</v>
      </c>
      <c r="B130" s="14" t="s">
        <v>34</v>
      </c>
      <c r="C130" s="14" t="s">
        <v>115</v>
      </c>
      <c r="D130" s="15" t="s">
        <v>352</v>
      </c>
      <c r="E130" s="14" t="s">
        <v>307</v>
      </c>
      <c r="F130" s="16">
        <v>21</v>
      </c>
      <c r="G130" s="16">
        <v>170.75</v>
      </c>
      <c r="H130" s="14" t="s">
        <v>16</v>
      </c>
      <c r="I130" s="16">
        <v>210.67</v>
      </c>
      <c r="J130" s="16">
        <v>4424.07</v>
      </c>
    </row>
    <row r="131" spans="1:10" x14ac:dyDescent="0.35">
      <c r="A131" s="13" t="s">
        <v>353</v>
      </c>
      <c r="B131" s="14" t="s">
        <v>15</v>
      </c>
      <c r="C131" s="14" t="s">
        <v>116</v>
      </c>
      <c r="D131" s="15" t="s">
        <v>354</v>
      </c>
      <c r="E131" s="14" t="s">
        <v>304</v>
      </c>
      <c r="F131" s="16">
        <v>25</v>
      </c>
      <c r="G131" s="16">
        <v>39.770000000000003</v>
      </c>
      <c r="H131" s="14" t="s">
        <v>16</v>
      </c>
      <c r="I131" s="16">
        <v>49.07</v>
      </c>
      <c r="J131" s="16">
        <v>1226.75</v>
      </c>
    </row>
    <row r="132" spans="1:10" x14ac:dyDescent="0.35">
      <c r="A132" s="13" t="s">
        <v>355</v>
      </c>
      <c r="B132" s="14" t="s">
        <v>15</v>
      </c>
      <c r="C132" s="14" t="s">
        <v>117</v>
      </c>
      <c r="D132" s="15" t="s">
        <v>356</v>
      </c>
      <c r="E132" s="14" t="s">
        <v>304</v>
      </c>
      <c r="F132" s="16">
        <v>45</v>
      </c>
      <c r="G132" s="16">
        <v>250.64</v>
      </c>
      <c r="H132" s="14" t="s">
        <v>16</v>
      </c>
      <c r="I132" s="16">
        <v>309.24</v>
      </c>
      <c r="J132" s="16">
        <v>13915.8</v>
      </c>
    </row>
    <row r="133" spans="1:10" x14ac:dyDescent="0.35">
      <c r="A133" s="13" t="s">
        <v>357</v>
      </c>
      <c r="B133" s="14" t="s">
        <v>15</v>
      </c>
      <c r="C133" s="14" t="s">
        <v>118</v>
      </c>
      <c r="D133" s="15" t="s">
        <v>358</v>
      </c>
      <c r="E133" s="14" t="s">
        <v>227</v>
      </c>
      <c r="F133" s="16">
        <v>322.14</v>
      </c>
      <c r="G133" s="16">
        <v>16.86</v>
      </c>
      <c r="H133" s="14" t="s">
        <v>16</v>
      </c>
      <c r="I133" s="16">
        <v>20.8</v>
      </c>
      <c r="J133" s="16">
        <v>6700.51</v>
      </c>
    </row>
    <row r="134" spans="1:10" x14ac:dyDescent="0.35">
      <c r="A134" s="13" t="s">
        <v>359</v>
      </c>
      <c r="B134" s="14" t="s">
        <v>31</v>
      </c>
      <c r="C134" s="14">
        <v>39389</v>
      </c>
      <c r="D134" s="15" t="s">
        <v>342</v>
      </c>
      <c r="E134" s="14" t="s">
        <v>307</v>
      </c>
      <c r="F134" s="16">
        <v>19</v>
      </c>
      <c r="G134" s="16">
        <v>19.690000000000001</v>
      </c>
      <c r="H134" s="14" t="s">
        <v>16</v>
      </c>
      <c r="I134" s="16">
        <v>24.29</v>
      </c>
      <c r="J134" s="16">
        <v>461.51</v>
      </c>
    </row>
    <row r="135" spans="1:10" ht="31" x14ac:dyDescent="0.35">
      <c r="A135" s="13" t="s">
        <v>153</v>
      </c>
      <c r="B135" s="14" t="s">
        <v>24</v>
      </c>
      <c r="C135" s="14" t="s">
        <v>119</v>
      </c>
      <c r="D135" s="15" t="s">
        <v>360</v>
      </c>
      <c r="E135" s="14" t="s">
        <v>307</v>
      </c>
      <c r="F135" s="16">
        <v>0</v>
      </c>
      <c r="G135" s="16">
        <v>60.09</v>
      </c>
      <c r="H135" s="14" t="s">
        <v>16</v>
      </c>
      <c r="I135" s="16">
        <v>74.14</v>
      </c>
      <c r="J135" s="16">
        <v>0</v>
      </c>
    </row>
    <row r="136" spans="1:10" ht="46.5" x14ac:dyDescent="0.35">
      <c r="A136" s="13" t="s">
        <v>361</v>
      </c>
      <c r="B136" s="14" t="s">
        <v>24</v>
      </c>
      <c r="C136" s="14" t="s">
        <v>120</v>
      </c>
      <c r="D136" s="15" t="s">
        <v>362</v>
      </c>
      <c r="E136" s="14" t="s">
        <v>307</v>
      </c>
      <c r="F136" s="16">
        <v>21</v>
      </c>
      <c r="G136" s="16">
        <v>174.99</v>
      </c>
      <c r="H136" s="14" t="s">
        <v>16</v>
      </c>
      <c r="I136" s="16">
        <v>215.9</v>
      </c>
      <c r="J136" s="16">
        <v>4533.8999999999996</v>
      </c>
    </row>
    <row r="137" spans="1:10" ht="46.5" x14ac:dyDescent="0.35">
      <c r="A137" s="13" t="s">
        <v>363</v>
      </c>
      <c r="B137" s="14" t="s">
        <v>15</v>
      </c>
      <c r="C137" s="14" t="s">
        <v>121</v>
      </c>
      <c r="D137" s="15" t="s">
        <v>364</v>
      </c>
      <c r="E137" s="14" t="s">
        <v>365</v>
      </c>
      <c r="F137" s="16">
        <v>42</v>
      </c>
      <c r="G137" s="16">
        <v>263.54000000000002</v>
      </c>
      <c r="H137" s="14" t="s">
        <v>16</v>
      </c>
      <c r="I137" s="16">
        <v>325.16000000000003</v>
      </c>
      <c r="J137" s="16">
        <v>13656.72</v>
      </c>
    </row>
    <row r="138" spans="1:10" ht="46.5" x14ac:dyDescent="0.35">
      <c r="A138" s="13" t="s">
        <v>366</v>
      </c>
      <c r="B138" s="14" t="s">
        <v>15</v>
      </c>
      <c r="C138" s="14" t="s">
        <v>122</v>
      </c>
      <c r="D138" s="15" t="s">
        <v>367</v>
      </c>
      <c r="E138" s="14" t="s">
        <v>368</v>
      </c>
      <c r="F138" s="16">
        <v>14</v>
      </c>
      <c r="G138" s="16">
        <v>57.4</v>
      </c>
      <c r="H138" s="14" t="s">
        <v>16</v>
      </c>
      <c r="I138" s="16">
        <v>70.819999999999993</v>
      </c>
      <c r="J138" s="16">
        <v>991.48</v>
      </c>
    </row>
    <row r="139" spans="1:10" ht="31" x14ac:dyDescent="0.35">
      <c r="A139" s="13" t="s">
        <v>369</v>
      </c>
      <c r="B139" s="14" t="s">
        <v>15</v>
      </c>
      <c r="C139" s="14" t="s">
        <v>123</v>
      </c>
      <c r="D139" s="15" t="s">
        <v>370</v>
      </c>
      <c r="E139" s="14" t="s">
        <v>304</v>
      </c>
      <c r="F139" s="16">
        <v>19</v>
      </c>
      <c r="G139" s="16">
        <v>22.47</v>
      </c>
      <c r="H139" s="14" t="s">
        <v>16</v>
      </c>
      <c r="I139" s="16">
        <v>27.72</v>
      </c>
      <c r="J139" s="16">
        <v>526.67999999999995</v>
      </c>
    </row>
    <row r="140" spans="1:10" x14ac:dyDescent="0.35">
      <c r="A140" s="13" t="s">
        <v>371</v>
      </c>
      <c r="B140" s="14" t="s">
        <v>15</v>
      </c>
      <c r="C140" s="14" t="s">
        <v>124</v>
      </c>
      <c r="D140" s="15" t="s">
        <v>372</v>
      </c>
      <c r="E140" s="14" t="s">
        <v>304</v>
      </c>
      <c r="F140" s="16">
        <v>142</v>
      </c>
      <c r="G140" s="16">
        <v>112.23</v>
      </c>
      <c r="H140" s="14" t="s">
        <v>16</v>
      </c>
      <c r="I140" s="16">
        <v>138.47</v>
      </c>
      <c r="J140" s="16">
        <v>19662.740000000002</v>
      </c>
    </row>
    <row r="141" spans="1:10" x14ac:dyDescent="0.35">
      <c r="A141" s="17" t="s">
        <v>373</v>
      </c>
      <c r="B141" s="21"/>
      <c r="C141" s="21"/>
      <c r="D141" s="19" t="s">
        <v>125</v>
      </c>
      <c r="E141" s="21"/>
      <c r="F141" s="22"/>
      <c r="G141" s="22"/>
      <c r="H141" s="21"/>
      <c r="I141" s="22"/>
      <c r="J141" s="29">
        <v>24239.82</v>
      </c>
    </row>
    <row r="142" spans="1:10" x14ac:dyDescent="0.35">
      <c r="A142" s="13" t="s">
        <v>153</v>
      </c>
      <c r="B142" s="14" t="s">
        <v>15</v>
      </c>
      <c r="C142" s="14" t="s">
        <v>126</v>
      </c>
      <c r="D142" s="15" t="s">
        <v>374</v>
      </c>
      <c r="E142" s="14" t="s">
        <v>205</v>
      </c>
      <c r="F142" s="16" t="s">
        <v>153</v>
      </c>
      <c r="G142" s="16">
        <v>32.51</v>
      </c>
      <c r="H142" s="14" t="s">
        <v>16</v>
      </c>
      <c r="I142" s="16">
        <v>40.11</v>
      </c>
      <c r="J142" s="16" t="s">
        <v>153</v>
      </c>
    </row>
    <row r="143" spans="1:10" x14ac:dyDescent="0.35">
      <c r="A143" s="13" t="s">
        <v>375</v>
      </c>
      <c r="B143" s="14" t="s">
        <v>31</v>
      </c>
      <c r="C143" s="14" t="s">
        <v>127</v>
      </c>
      <c r="D143" s="15" t="s">
        <v>376</v>
      </c>
      <c r="E143" s="14" t="s">
        <v>184</v>
      </c>
      <c r="F143" s="16">
        <v>28.35</v>
      </c>
      <c r="G143" s="16">
        <v>693</v>
      </c>
      <c r="H143" s="14" t="s">
        <v>16</v>
      </c>
      <c r="I143" s="16">
        <v>855.02</v>
      </c>
      <c r="J143" s="16">
        <v>24239.82</v>
      </c>
    </row>
    <row r="147" spans="1:10" x14ac:dyDescent="0.35">
      <c r="A147" s="1" t="s">
        <v>128</v>
      </c>
      <c r="C147" s="164" t="s">
        <v>129</v>
      </c>
      <c r="D147" s="165"/>
      <c r="E147" s="165"/>
      <c r="F147" s="165"/>
      <c r="G147" s="165"/>
      <c r="H147" s="165"/>
      <c r="I147" s="165"/>
      <c r="J147" s="166"/>
    </row>
    <row r="149" spans="1:10" x14ac:dyDescent="0.35">
      <c r="A149" s="1" t="s">
        <v>130</v>
      </c>
    </row>
    <row r="150" spans="1:10" x14ac:dyDescent="0.35">
      <c r="A150" s="167"/>
      <c r="B150" s="168"/>
      <c r="C150" s="168"/>
      <c r="D150" s="168"/>
      <c r="E150" s="168"/>
      <c r="F150" s="168"/>
      <c r="G150" s="168"/>
      <c r="H150" s="168"/>
      <c r="I150" s="168"/>
      <c r="J150" s="169"/>
    </row>
    <row r="151" spans="1:10" x14ac:dyDescent="0.35">
      <c r="A151" s="167"/>
      <c r="B151" s="168"/>
      <c r="C151" s="168"/>
      <c r="D151" s="168"/>
      <c r="E151" s="168"/>
      <c r="F151" s="168"/>
      <c r="G151" s="168"/>
      <c r="H151" s="168"/>
      <c r="I151" s="168"/>
      <c r="J151" s="169"/>
    </row>
    <row r="152" spans="1:10" x14ac:dyDescent="0.35">
      <c r="A152" s="170"/>
      <c r="B152" s="171"/>
      <c r="C152" s="171"/>
      <c r="D152" s="171"/>
      <c r="E152" s="171"/>
      <c r="F152" s="171"/>
      <c r="G152" s="171"/>
      <c r="H152" s="171"/>
      <c r="I152" s="171"/>
      <c r="J152" s="172"/>
    </row>
    <row r="154" spans="1:10" x14ac:dyDescent="0.35">
      <c r="A154" s="173" t="s">
        <v>377</v>
      </c>
      <c r="B154" s="173"/>
      <c r="C154" s="173"/>
      <c r="D154" s="173"/>
      <c r="E154" s="173"/>
      <c r="F154" s="173"/>
      <c r="G154" s="173"/>
      <c r="H154" s="173"/>
      <c r="I154" s="173"/>
      <c r="J154" s="173"/>
    </row>
    <row r="155" spans="1:10" x14ac:dyDescent="0.35">
      <c r="A155" s="151" t="s">
        <v>131</v>
      </c>
      <c r="B155" s="151"/>
      <c r="C155" s="151"/>
      <c r="D155" s="151"/>
      <c r="E155" s="151"/>
      <c r="F155" s="151"/>
      <c r="G155" s="151"/>
      <c r="H155" s="151"/>
      <c r="I155" s="151"/>
      <c r="J155" s="151"/>
    </row>
    <row r="156" spans="1:10" x14ac:dyDescent="0.35">
      <c r="A156" s="13"/>
      <c r="B156" s="14"/>
      <c r="C156" s="14"/>
      <c r="D156" s="13"/>
      <c r="E156" s="14"/>
      <c r="F156" s="16"/>
      <c r="G156" s="16"/>
      <c r="H156" s="14"/>
      <c r="I156" s="16"/>
      <c r="J156" s="16"/>
    </row>
    <row r="157" spans="1:10" ht="43.5" customHeight="1" x14ac:dyDescent="0.35">
      <c r="A157" s="32" t="s">
        <v>148</v>
      </c>
      <c r="B157" s="33"/>
      <c r="C157" s="33"/>
      <c r="E157" s="33"/>
      <c r="F157" s="34"/>
      <c r="G157" s="34"/>
      <c r="H157" s="33"/>
    </row>
    <row r="158" spans="1:10" x14ac:dyDescent="0.35">
      <c r="A158" s="9" t="s">
        <v>132</v>
      </c>
      <c r="E158" s="31" t="s">
        <v>133</v>
      </c>
    </row>
    <row r="159" spans="1:10" x14ac:dyDescent="0.35">
      <c r="E159" s="31" t="s">
        <v>134</v>
      </c>
    </row>
    <row r="160" spans="1:10" x14ac:dyDescent="0.35">
      <c r="A160" s="35"/>
      <c r="B160" s="36"/>
      <c r="C160" s="36"/>
      <c r="E160" s="31" t="s">
        <v>135</v>
      </c>
    </row>
    <row r="161" spans="1:5" x14ac:dyDescent="0.35">
      <c r="A161" s="1" t="s">
        <v>136</v>
      </c>
      <c r="E161" s="31" t="s">
        <v>137</v>
      </c>
    </row>
  </sheetData>
  <mergeCells count="15">
    <mergeCell ref="A2:J2"/>
    <mergeCell ref="E8:G8"/>
    <mergeCell ref="E9:G9"/>
    <mergeCell ref="A5:B5"/>
    <mergeCell ref="A6:B6"/>
    <mergeCell ref="A3:J3"/>
    <mergeCell ref="A155:J155"/>
    <mergeCell ref="E6:J6"/>
    <mergeCell ref="A9:B9"/>
    <mergeCell ref="A8:B8"/>
    <mergeCell ref="A12:I12"/>
    <mergeCell ref="D13:I13"/>
    <mergeCell ref="C147:J147"/>
    <mergeCell ref="A150:J152"/>
    <mergeCell ref="A154:J154"/>
  </mergeCells>
  <printOptions horizontalCentered="1"/>
  <pageMargins left="0.19685039370078741" right="0.19685039370078741" top="0.39370078740157483" bottom="0.39370078740157483" header="0.31496062992125984" footer="0.11811023622047245"/>
  <pageSetup paperSize="9" scale="50" orientation="portrait" r:id="rId1"/>
  <headerFooter>
    <oddFooter>&amp;R&amp;"Arial Narrow,Normal"&amp;10FOLHA &amp;P</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3961-DB07-44BE-9CEF-7B0851B90606}">
  <sheetPr>
    <pageSetUpPr fitToPage="1"/>
  </sheetPr>
  <dimension ref="A1:E136"/>
  <sheetViews>
    <sheetView view="pageBreakPreview" zoomScale="90" zoomScaleNormal="80" zoomScaleSheetLayoutView="90" workbookViewId="0">
      <selection activeCell="E1" sqref="E1"/>
    </sheetView>
  </sheetViews>
  <sheetFormatPr defaultColWidth="9.1796875" defaultRowHeight="15.5" x14ac:dyDescent="0.35"/>
  <cols>
    <col min="1" max="1" width="9.1796875" style="1"/>
    <col min="2" max="2" width="56.7265625" style="6" customWidth="1"/>
    <col min="3" max="3" width="9.1796875" style="2" customWidth="1"/>
    <col min="4" max="4" width="11.453125" style="7" customWidth="1"/>
    <col min="5" max="5" width="54.453125" style="6" customWidth="1"/>
    <col min="6" max="16384" width="9.1796875" style="1"/>
  </cols>
  <sheetData>
    <row r="1" spans="1:5" ht="96" customHeight="1" x14ac:dyDescent="0.35"/>
    <row r="2" spans="1:5" ht="18" x14ac:dyDescent="0.35">
      <c r="A2" s="174" t="s">
        <v>507</v>
      </c>
      <c r="B2" s="174"/>
      <c r="C2" s="174"/>
      <c r="D2" s="174"/>
      <c r="E2" s="174"/>
    </row>
    <row r="4" spans="1:5" ht="15.75" customHeight="1" x14ac:dyDescent="0.35">
      <c r="A4" s="51" t="s">
        <v>7</v>
      </c>
      <c r="B4" s="57" t="s">
        <v>10</v>
      </c>
      <c r="C4" s="51" t="s">
        <v>11</v>
      </c>
      <c r="D4" s="52" t="s">
        <v>12</v>
      </c>
      <c r="E4" s="57" t="s">
        <v>378</v>
      </c>
    </row>
    <row r="5" spans="1:5" x14ac:dyDescent="0.35">
      <c r="A5" s="185" t="s">
        <v>17</v>
      </c>
      <c r="B5" s="185"/>
      <c r="C5" s="185"/>
      <c r="D5" s="185"/>
      <c r="E5" s="185"/>
    </row>
    <row r="6" spans="1:5" x14ac:dyDescent="0.35">
      <c r="A6" s="11" t="s">
        <v>154</v>
      </c>
      <c r="B6" s="186" t="s">
        <v>17</v>
      </c>
      <c r="C6" s="186"/>
      <c r="D6" s="186"/>
      <c r="E6" s="161"/>
    </row>
    <row r="7" spans="1:5" x14ac:dyDescent="0.35">
      <c r="A7" s="17" t="s">
        <v>155</v>
      </c>
      <c r="B7" s="180" t="s">
        <v>18</v>
      </c>
      <c r="C7" s="180"/>
      <c r="D7" s="180"/>
      <c r="E7" s="181"/>
    </row>
    <row r="8" spans="1:5" ht="46.5" x14ac:dyDescent="0.35">
      <c r="A8" s="13" t="s">
        <v>156</v>
      </c>
      <c r="B8" s="15" t="s">
        <v>18</v>
      </c>
      <c r="C8" s="14" t="s">
        <v>157</v>
      </c>
      <c r="D8" s="16">
        <v>1</v>
      </c>
      <c r="E8" s="15" t="s">
        <v>380</v>
      </c>
    </row>
    <row r="9" spans="1:5" x14ac:dyDescent="0.35">
      <c r="A9" s="17" t="s">
        <v>158</v>
      </c>
      <c r="B9" s="180" t="s">
        <v>20</v>
      </c>
      <c r="C9" s="180"/>
      <c r="D9" s="180"/>
      <c r="E9" s="181"/>
    </row>
    <row r="10" spans="1:5" ht="46.5" x14ac:dyDescent="0.35">
      <c r="A10" s="13" t="s">
        <v>159</v>
      </c>
      <c r="B10" s="15" t="s">
        <v>160</v>
      </c>
      <c r="C10" s="14" t="s">
        <v>161</v>
      </c>
      <c r="D10" s="16">
        <v>1</v>
      </c>
      <c r="E10" s="15" t="s">
        <v>381</v>
      </c>
    </row>
    <row r="11" spans="1:5" ht="77.5" x14ac:dyDescent="0.35">
      <c r="A11" s="13" t="s">
        <v>153</v>
      </c>
      <c r="B11" s="15" t="s">
        <v>162</v>
      </c>
      <c r="C11" s="14" t="s">
        <v>163</v>
      </c>
      <c r="D11" s="16">
        <v>0</v>
      </c>
      <c r="E11" s="15" t="s">
        <v>382</v>
      </c>
    </row>
    <row r="12" spans="1:5" ht="93" x14ac:dyDescent="0.35">
      <c r="A12" s="13" t="s">
        <v>153</v>
      </c>
      <c r="B12" s="15" t="s">
        <v>164</v>
      </c>
      <c r="C12" s="14" t="s">
        <v>163</v>
      </c>
      <c r="D12" s="16">
        <v>0</v>
      </c>
      <c r="E12" s="15" t="s">
        <v>383</v>
      </c>
    </row>
    <row r="13" spans="1:5" ht="93" x14ac:dyDescent="0.35">
      <c r="A13" s="13" t="s">
        <v>153</v>
      </c>
      <c r="B13" s="15" t="s">
        <v>165</v>
      </c>
      <c r="C13" s="14" t="s">
        <v>163</v>
      </c>
      <c r="D13" s="16">
        <v>0</v>
      </c>
      <c r="E13" s="15" t="s">
        <v>384</v>
      </c>
    </row>
    <row r="14" spans="1:5" ht="46.5" x14ac:dyDescent="0.35">
      <c r="A14" s="13" t="s">
        <v>166</v>
      </c>
      <c r="B14" s="15" t="s">
        <v>167</v>
      </c>
      <c r="C14" s="14" t="s">
        <v>161</v>
      </c>
      <c r="D14" s="16">
        <v>1</v>
      </c>
      <c r="E14" s="15" t="s">
        <v>385</v>
      </c>
    </row>
    <row r="15" spans="1:5" ht="93" x14ac:dyDescent="0.35">
      <c r="A15" s="13" t="s">
        <v>153</v>
      </c>
      <c r="B15" s="15" t="s">
        <v>168</v>
      </c>
      <c r="C15" s="14" t="s">
        <v>163</v>
      </c>
      <c r="D15" s="16">
        <v>0</v>
      </c>
      <c r="E15" s="15" t="s">
        <v>386</v>
      </c>
    </row>
    <row r="16" spans="1:5" ht="124" x14ac:dyDescent="0.35">
      <c r="A16" s="13" t="s">
        <v>169</v>
      </c>
      <c r="B16" s="15" t="s">
        <v>170</v>
      </c>
      <c r="C16" s="14" t="s">
        <v>171</v>
      </c>
      <c r="D16" s="16">
        <v>6</v>
      </c>
      <c r="E16" s="15" t="s">
        <v>387</v>
      </c>
    </row>
    <row r="17" spans="1:5" ht="124" x14ac:dyDescent="0.35">
      <c r="A17" s="13" t="s">
        <v>172</v>
      </c>
      <c r="B17" s="15" t="s">
        <v>173</v>
      </c>
      <c r="C17" s="14" t="s">
        <v>171</v>
      </c>
      <c r="D17" s="16">
        <v>6</v>
      </c>
      <c r="E17" s="15" t="s">
        <v>387</v>
      </c>
    </row>
    <row r="18" spans="1:5" ht="108.5" x14ac:dyDescent="0.35">
      <c r="A18" s="13" t="s">
        <v>174</v>
      </c>
      <c r="B18" s="15" t="s">
        <v>175</v>
      </c>
      <c r="C18" s="14" t="s">
        <v>171</v>
      </c>
      <c r="D18" s="16">
        <v>6</v>
      </c>
      <c r="E18" s="15" t="s">
        <v>387</v>
      </c>
    </row>
    <row r="19" spans="1:5" ht="46.5" x14ac:dyDescent="0.35">
      <c r="A19" s="13" t="s">
        <v>176</v>
      </c>
      <c r="B19" s="15" t="s">
        <v>177</v>
      </c>
      <c r="C19" s="14" t="s">
        <v>178</v>
      </c>
      <c r="D19" s="16">
        <v>226.5</v>
      </c>
      <c r="E19" s="15" t="s">
        <v>388</v>
      </c>
    </row>
    <row r="20" spans="1:5" ht="46.5" x14ac:dyDescent="0.35">
      <c r="A20" s="13" t="s">
        <v>179</v>
      </c>
      <c r="B20" s="15" t="s">
        <v>180</v>
      </c>
      <c r="C20" s="14" t="s">
        <v>161</v>
      </c>
      <c r="D20" s="16">
        <v>3</v>
      </c>
      <c r="E20" s="15" t="s">
        <v>389</v>
      </c>
    </row>
    <row r="21" spans="1:5" ht="62" x14ac:dyDescent="0.35">
      <c r="A21" s="13" t="s">
        <v>181</v>
      </c>
      <c r="B21" s="15" t="s">
        <v>182</v>
      </c>
      <c r="C21" s="14" t="s">
        <v>163</v>
      </c>
      <c r="D21" s="16">
        <v>18.43</v>
      </c>
      <c r="E21" s="15" t="s">
        <v>390</v>
      </c>
    </row>
    <row r="22" spans="1:5" ht="46.5" x14ac:dyDescent="0.35">
      <c r="A22" s="13" t="s">
        <v>153</v>
      </c>
      <c r="B22" s="15" t="s">
        <v>183</v>
      </c>
      <c r="C22" s="14" t="s">
        <v>184</v>
      </c>
      <c r="D22" s="16">
        <v>0</v>
      </c>
      <c r="E22" s="15" t="s">
        <v>391</v>
      </c>
    </row>
    <row r="23" spans="1:5" ht="77.5" x14ac:dyDescent="0.35">
      <c r="A23" s="13" t="s">
        <v>185</v>
      </c>
      <c r="B23" s="15" t="s">
        <v>186</v>
      </c>
      <c r="C23" s="14" t="s">
        <v>163</v>
      </c>
      <c r="D23" s="16">
        <v>572.36</v>
      </c>
      <c r="E23" s="15" t="s">
        <v>392</v>
      </c>
    </row>
    <row r="24" spans="1:5" ht="62" x14ac:dyDescent="0.35">
      <c r="A24" s="13" t="s">
        <v>187</v>
      </c>
      <c r="B24" s="15" t="s">
        <v>188</v>
      </c>
      <c r="C24" s="14" t="s">
        <v>161</v>
      </c>
      <c r="D24" s="16">
        <v>4</v>
      </c>
      <c r="E24" s="15" t="s">
        <v>393</v>
      </c>
    </row>
    <row r="25" spans="1:5" ht="46.5" x14ac:dyDescent="0.35">
      <c r="A25" s="13" t="s">
        <v>189</v>
      </c>
      <c r="B25" s="15" t="s">
        <v>190</v>
      </c>
      <c r="C25" s="14" t="s">
        <v>161</v>
      </c>
      <c r="D25" s="16">
        <v>59</v>
      </c>
      <c r="E25" s="15" t="s">
        <v>394</v>
      </c>
    </row>
    <row r="26" spans="1:5" x14ac:dyDescent="0.35">
      <c r="A26" s="17" t="s">
        <v>191</v>
      </c>
      <c r="B26" s="180" t="s">
        <v>37</v>
      </c>
      <c r="C26" s="180"/>
      <c r="D26" s="180"/>
      <c r="E26" s="181"/>
    </row>
    <row r="27" spans="1:5" ht="31" x14ac:dyDescent="0.35">
      <c r="A27" s="13" t="s">
        <v>153</v>
      </c>
      <c r="B27" s="15" t="s">
        <v>192</v>
      </c>
      <c r="C27" s="14" t="s">
        <v>161</v>
      </c>
      <c r="D27" s="16">
        <v>0</v>
      </c>
      <c r="E27" s="15" t="s">
        <v>395</v>
      </c>
    </row>
    <row r="28" spans="1:5" ht="62" x14ac:dyDescent="0.35">
      <c r="A28" s="13" t="s">
        <v>193</v>
      </c>
      <c r="B28" s="15" t="s">
        <v>194</v>
      </c>
      <c r="C28" s="14" t="s">
        <v>195</v>
      </c>
      <c r="D28" s="16">
        <v>1.1000000000000001</v>
      </c>
      <c r="E28" s="15" t="s">
        <v>396</v>
      </c>
    </row>
    <row r="29" spans="1:5" ht="46.5" x14ac:dyDescent="0.35">
      <c r="A29" s="13" t="s">
        <v>196</v>
      </c>
      <c r="B29" s="15" t="s">
        <v>197</v>
      </c>
      <c r="C29" s="14" t="s">
        <v>198</v>
      </c>
      <c r="D29" s="16">
        <v>2</v>
      </c>
      <c r="E29" s="15" t="s">
        <v>397</v>
      </c>
    </row>
    <row r="30" spans="1:5" x14ac:dyDescent="0.35">
      <c r="A30" s="17" t="s">
        <v>199</v>
      </c>
      <c r="B30" s="180" t="s">
        <v>42</v>
      </c>
      <c r="C30" s="180"/>
      <c r="D30" s="180"/>
      <c r="E30" s="181"/>
    </row>
    <row r="31" spans="1:5" x14ac:dyDescent="0.35">
      <c r="A31" s="23" t="s">
        <v>200</v>
      </c>
      <c r="B31" s="182" t="s">
        <v>43</v>
      </c>
      <c r="C31" s="182"/>
      <c r="D31" s="182"/>
      <c r="E31" s="183"/>
    </row>
    <row r="32" spans="1:5" ht="31" x14ac:dyDescent="0.35">
      <c r="A32" s="13" t="s">
        <v>153</v>
      </c>
      <c r="B32" s="15" t="s">
        <v>201</v>
      </c>
      <c r="C32" s="14" t="s">
        <v>202</v>
      </c>
      <c r="D32" s="16">
        <v>0</v>
      </c>
      <c r="E32" s="15" t="s">
        <v>398</v>
      </c>
    </row>
    <row r="33" spans="1:5" ht="77.5" x14ac:dyDescent="0.35">
      <c r="A33" s="13" t="s">
        <v>203</v>
      </c>
      <c r="B33" s="15" t="s">
        <v>204</v>
      </c>
      <c r="C33" s="14" t="s">
        <v>205</v>
      </c>
      <c r="D33" s="16">
        <v>9.94</v>
      </c>
      <c r="E33" s="15" t="s">
        <v>399</v>
      </c>
    </row>
    <row r="34" spans="1:5" ht="62" x14ac:dyDescent="0.35">
      <c r="A34" s="13" t="s">
        <v>153</v>
      </c>
      <c r="B34" s="15" t="s">
        <v>206</v>
      </c>
      <c r="C34" s="14" t="s">
        <v>163</v>
      </c>
      <c r="D34" s="16">
        <v>0</v>
      </c>
      <c r="E34" s="15" t="s">
        <v>398</v>
      </c>
    </row>
    <row r="35" spans="1:5" ht="409.5" x14ac:dyDescent="0.35">
      <c r="A35" s="13" t="s">
        <v>207</v>
      </c>
      <c r="B35" s="15" t="s">
        <v>208</v>
      </c>
      <c r="C35" s="14" t="s">
        <v>81</v>
      </c>
      <c r="D35" s="16">
        <v>54.83</v>
      </c>
      <c r="E35" s="15" t="s">
        <v>400</v>
      </c>
    </row>
    <row r="36" spans="1:5" ht="77.5" x14ac:dyDescent="0.35">
      <c r="A36" s="13" t="s">
        <v>153</v>
      </c>
      <c r="B36" s="15" t="s">
        <v>201</v>
      </c>
      <c r="C36" s="14" t="s">
        <v>202</v>
      </c>
      <c r="D36" s="16">
        <v>0</v>
      </c>
      <c r="E36" s="15" t="s">
        <v>401</v>
      </c>
    </row>
    <row r="37" spans="1:5" ht="139.5" x14ac:dyDescent="0.35">
      <c r="A37" s="13" t="s">
        <v>209</v>
      </c>
      <c r="B37" s="15" t="s">
        <v>210</v>
      </c>
      <c r="C37" s="14" t="s">
        <v>202</v>
      </c>
      <c r="D37" s="16">
        <v>242.42</v>
      </c>
      <c r="E37" s="15" t="s">
        <v>402</v>
      </c>
    </row>
    <row r="38" spans="1:5" ht="46.5" x14ac:dyDescent="0.35">
      <c r="A38" s="13" t="s">
        <v>153</v>
      </c>
      <c r="B38" s="15" t="s">
        <v>211</v>
      </c>
      <c r="C38" s="14" t="s">
        <v>205</v>
      </c>
      <c r="D38" s="16">
        <v>0</v>
      </c>
      <c r="E38" s="15" t="s">
        <v>403</v>
      </c>
    </row>
    <row r="39" spans="1:5" x14ac:dyDescent="0.35">
      <c r="A39" s="17" t="s">
        <v>212</v>
      </c>
      <c r="B39" s="180" t="s">
        <v>50</v>
      </c>
      <c r="C39" s="180"/>
      <c r="D39" s="180"/>
      <c r="E39" s="181"/>
    </row>
    <row r="40" spans="1:5" ht="77.5" x14ac:dyDescent="0.35">
      <c r="A40" s="13" t="s">
        <v>153</v>
      </c>
      <c r="B40" s="15" t="s">
        <v>213</v>
      </c>
      <c r="C40" s="14" t="s">
        <v>205</v>
      </c>
      <c r="D40" s="16">
        <v>0</v>
      </c>
      <c r="E40" s="15" t="s">
        <v>404</v>
      </c>
    </row>
    <row r="41" spans="1:5" ht="77.5" x14ac:dyDescent="0.35">
      <c r="A41" s="13" t="s">
        <v>153</v>
      </c>
      <c r="B41" s="15" t="s">
        <v>214</v>
      </c>
      <c r="C41" s="14" t="s">
        <v>205</v>
      </c>
      <c r="D41" s="16">
        <v>0</v>
      </c>
      <c r="E41" s="15" t="s">
        <v>405</v>
      </c>
    </row>
    <row r="42" spans="1:5" ht="93" x14ac:dyDescent="0.35">
      <c r="A42" s="13" t="s">
        <v>215</v>
      </c>
      <c r="B42" s="15" t="s">
        <v>206</v>
      </c>
      <c r="C42" s="14" t="s">
        <v>163</v>
      </c>
      <c r="D42" s="16">
        <v>497.61</v>
      </c>
      <c r="E42" s="15" t="s">
        <v>406</v>
      </c>
    </row>
    <row r="43" spans="1:5" ht="409.5" x14ac:dyDescent="0.35">
      <c r="A43" s="13" t="s">
        <v>216</v>
      </c>
      <c r="B43" s="15" t="s">
        <v>217</v>
      </c>
      <c r="C43" s="14" t="s">
        <v>163</v>
      </c>
      <c r="D43" s="16">
        <v>2156.0300000000002</v>
      </c>
      <c r="E43" s="15" t="s">
        <v>407</v>
      </c>
    </row>
    <row r="44" spans="1:5" ht="409.5" x14ac:dyDescent="0.35">
      <c r="A44" s="13" t="s">
        <v>218</v>
      </c>
      <c r="B44" s="15" t="s">
        <v>219</v>
      </c>
      <c r="C44" s="14" t="s">
        <v>163</v>
      </c>
      <c r="D44" s="16">
        <v>2156.0300000000002</v>
      </c>
      <c r="E44" s="15" t="s">
        <v>407</v>
      </c>
    </row>
    <row r="45" spans="1:5" ht="409.5" x14ac:dyDescent="0.35">
      <c r="A45" s="13" t="s">
        <v>220</v>
      </c>
      <c r="B45" s="15" t="s">
        <v>221</v>
      </c>
      <c r="C45" s="14" t="s">
        <v>163</v>
      </c>
      <c r="D45" s="16">
        <v>2156.0300000000002</v>
      </c>
      <c r="E45" s="15" t="s">
        <v>407</v>
      </c>
    </row>
    <row r="46" spans="1:5" ht="31" x14ac:dyDescent="0.35">
      <c r="A46" s="13" t="s">
        <v>153</v>
      </c>
      <c r="B46" s="15" t="s">
        <v>222</v>
      </c>
      <c r="C46" s="14" t="s">
        <v>223</v>
      </c>
      <c r="D46" s="16">
        <v>0</v>
      </c>
      <c r="E46" s="15" t="s">
        <v>408</v>
      </c>
    </row>
    <row r="47" spans="1:5" ht="77.5" x14ac:dyDescent="0.35">
      <c r="A47" s="13" t="s">
        <v>224</v>
      </c>
      <c r="B47" s="15" t="s">
        <v>225</v>
      </c>
      <c r="C47" s="14" t="s">
        <v>163</v>
      </c>
      <c r="D47" s="16">
        <v>145.38</v>
      </c>
      <c r="E47" s="15" t="s">
        <v>409</v>
      </c>
    </row>
    <row r="48" spans="1:5" ht="93" x14ac:dyDescent="0.35">
      <c r="A48" s="13" t="s">
        <v>153</v>
      </c>
      <c r="B48" s="15" t="s">
        <v>226</v>
      </c>
      <c r="C48" s="14" t="s">
        <v>227</v>
      </c>
      <c r="D48" s="16">
        <v>0</v>
      </c>
      <c r="E48" s="15" t="s">
        <v>410</v>
      </c>
    </row>
    <row r="49" spans="1:5" x14ac:dyDescent="0.35">
      <c r="A49" s="17" t="s">
        <v>228</v>
      </c>
      <c r="B49" s="180" t="s">
        <v>59</v>
      </c>
      <c r="C49" s="180"/>
      <c r="D49" s="180"/>
      <c r="E49" s="181"/>
    </row>
    <row r="50" spans="1:5" ht="77.5" x14ac:dyDescent="0.35">
      <c r="A50" s="13" t="s">
        <v>229</v>
      </c>
      <c r="B50" s="15" t="s">
        <v>230</v>
      </c>
      <c r="C50" s="14" t="s">
        <v>163</v>
      </c>
      <c r="D50" s="16">
        <v>5</v>
      </c>
      <c r="E50" s="15" t="s">
        <v>411</v>
      </c>
    </row>
    <row r="51" spans="1:5" ht="294.5" x14ac:dyDescent="0.35">
      <c r="A51" s="13" t="s">
        <v>231</v>
      </c>
      <c r="B51" s="15" t="s">
        <v>222</v>
      </c>
      <c r="C51" s="14" t="s">
        <v>223</v>
      </c>
      <c r="D51" s="16">
        <v>31.02</v>
      </c>
      <c r="E51" s="15" t="s">
        <v>412</v>
      </c>
    </row>
    <row r="52" spans="1:5" ht="310" x14ac:dyDescent="0.35">
      <c r="A52" s="13" t="s">
        <v>232</v>
      </c>
      <c r="B52" s="15" t="s">
        <v>233</v>
      </c>
      <c r="C52" s="14" t="s">
        <v>163</v>
      </c>
      <c r="D52" s="16">
        <v>64.62</v>
      </c>
      <c r="E52" s="15" t="s">
        <v>413</v>
      </c>
    </row>
    <row r="53" spans="1:5" ht="310" x14ac:dyDescent="0.35">
      <c r="A53" s="13" t="s">
        <v>234</v>
      </c>
      <c r="B53" s="15" t="s">
        <v>235</v>
      </c>
      <c r="C53" s="14" t="s">
        <v>81</v>
      </c>
      <c r="D53" s="16">
        <v>3.23</v>
      </c>
      <c r="E53" s="15" t="s">
        <v>414</v>
      </c>
    </row>
    <row r="54" spans="1:5" ht="310" x14ac:dyDescent="0.35">
      <c r="A54" s="13" t="s">
        <v>236</v>
      </c>
      <c r="B54" s="15" t="s">
        <v>237</v>
      </c>
      <c r="C54" s="14" t="s">
        <v>184</v>
      </c>
      <c r="D54" s="16">
        <v>64.62</v>
      </c>
      <c r="E54" s="15" t="s">
        <v>415</v>
      </c>
    </row>
    <row r="55" spans="1:5" ht="46.5" x14ac:dyDescent="0.35">
      <c r="A55" s="13" t="s">
        <v>153</v>
      </c>
      <c r="B55" s="15" t="s">
        <v>238</v>
      </c>
      <c r="C55" s="14" t="s">
        <v>163</v>
      </c>
      <c r="D55" s="16">
        <v>0</v>
      </c>
      <c r="E55" s="15" t="s">
        <v>416</v>
      </c>
    </row>
    <row r="56" spans="1:5" ht="77.5" x14ac:dyDescent="0.35">
      <c r="A56" s="13" t="s">
        <v>153</v>
      </c>
      <c r="B56" s="15" t="s">
        <v>239</v>
      </c>
      <c r="C56" s="14" t="s">
        <v>163</v>
      </c>
      <c r="D56" s="16">
        <v>0</v>
      </c>
      <c r="E56" s="15" t="s">
        <v>416</v>
      </c>
    </row>
    <row r="57" spans="1:5" ht="170.5" x14ac:dyDescent="0.35">
      <c r="A57" s="13" t="s">
        <v>240</v>
      </c>
      <c r="B57" s="15" t="s">
        <v>241</v>
      </c>
      <c r="C57" s="14" t="s">
        <v>161</v>
      </c>
      <c r="D57" s="16">
        <v>12</v>
      </c>
      <c r="E57" s="15" t="s">
        <v>417</v>
      </c>
    </row>
    <row r="58" spans="1:5" ht="108.5" x14ac:dyDescent="0.35">
      <c r="A58" s="13" t="s">
        <v>242</v>
      </c>
      <c r="B58" s="15" t="s">
        <v>243</v>
      </c>
      <c r="C58" s="14" t="s">
        <v>163</v>
      </c>
      <c r="D58" s="16">
        <v>14.21</v>
      </c>
      <c r="E58" s="15" t="s">
        <v>418</v>
      </c>
    </row>
    <row r="59" spans="1:5" ht="93" x14ac:dyDescent="0.35">
      <c r="A59" s="13" t="s">
        <v>244</v>
      </c>
      <c r="B59" s="15" t="s">
        <v>245</v>
      </c>
      <c r="C59" s="14" t="s">
        <v>163</v>
      </c>
      <c r="D59" s="16">
        <v>96</v>
      </c>
      <c r="E59" s="15" t="s">
        <v>419</v>
      </c>
    </row>
    <row r="60" spans="1:5" ht="93" x14ac:dyDescent="0.35">
      <c r="A60" s="13" t="s">
        <v>246</v>
      </c>
      <c r="B60" s="15" t="s">
        <v>247</v>
      </c>
      <c r="C60" s="14" t="s">
        <v>163</v>
      </c>
      <c r="D60" s="16">
        <v>11</v>
      </c>
      <c r="E60" s="15" t="s">
        <v>420</v>
      </c>
    </row>
    <row r="61" spans="1:5" ht="31" x14ac:dyDescent="0.35">
      <c r="A61" s="13" t="s">
        <v>248</v>
      </c>
      <c r="B61" s="15" t="s">
        <v>249</v>
      </c>
      <c r="C61" s="14" t="s">
        <v>205</v>
      </c>
      <c r="D61" s="16">
        <v>225.15</v>
      </c>
      <c r="E61" s="15" t="s">
        <v>421</v>
      </c>
    </row>
    <row r="62" spans="1:5" ht="62" x14ac:dyDescent="0.35">
      <c r="A62" s="13" t="s">
        <v>250</v>
      </c>
      <c r="B62" s="15" t="s">
        <v>251</v>
      </c>
      <c r="C62" s="14" t="s">
        <v>161</v>
      </c>
      <c r="D62" s="16">
        <v>21</v>
      </c>
      <c r="E62" s="15" t="s">
        <v>422</v>
      </c>
    </row>
    <row r="63" spans="1:5" ht="124" x14ac:dyDescent="0.35">
      <c r="A63" s="13" t="s">
        <v>252</v>
      </c>
      <c r="B63" s="15" t="s">
        <v>253</v>
      </c>
      <c r="C63" s="14" t="s">
        <v>163</v>
      </c>
      <c r="D63" s="16">
        <v>3.96</v>
      </c>
      <c r="E63" s="15" t="s">
        <v>423</v>
      </c>
    </row>
    <row r="64" spans="1:5" x14ac:dyDescent="0.35">
      <c r="A64" s="17" t="s">
        <v>254</v>
      </c>
      <c r="B64" s="180" t="s">
        <v>73</v>
      </c>
      <c r="C64" s="180"/>
      <c r="D64" s="180"/>
      <c r="E64" s="181"/>
    </row>
    <row r="65" spans="1:5" x14ac:dyDescent="0.35">
      <c r="A65" s="23" t="s">
        <v>255</v>
      </c>
      <c r="B65" s="182" t="s">
        <v>74</v>
      </c>
      <c r="C65" s="182"/>
      <c r="D65" s="182"/>
      <c r="E65" s="183"/>
    </row>
    <row r="66" spans="1:5" ht="93" x14ac:dyDescent="0.35">
      <c r="A66" s="13" t="s">
        <v>256</v>
      </c>
      <c r="B66" s="15" t="s">
        <v>257</v>
      </c>
      <c r="C66" s="14" t="s">
        <v>258</v>
      </c>
      <c r="D66" s="16">
        <v>336.8</v>
      </c>
      <c r="E66" s="15" t="s">
        <v>424</v>
      </c>
    </row>
    <row r="67" spans="1:5" ht="31" x14ac:dyDescent="0.35">
      <c r="A67" s="13" t="s">
        <v>259</v>
      </c>
      <c r="B67" s="15" t="s">
        <v>260</v>
      </c>
      <c r="C67" s="14" t="s">
        <v>227</v>
      </c>
      <c r="D67" s="16">
        <v>1019.07</v>
      </c>
      <c r="E67" s="15" t="s">
        <v>425</v>
      </c>
    </row>
    <row r="68" spans="1:5" ht="93" x14ac:dyDescent="0.35">
      <c r="A68" s="13" t="s">
        <v>261</v>
      </c>
      <c r="B68" s="15" t="s">
        <v>262</v>
      </c>
      <c r="C68" s="14" t="s">
        <v>163</v>
      </c>
      <c r="D68" s="16">
        <v>407.19</v>
      </c>
      <c r="E68" s="15" t="s">
        <v>426</v>
      </c>
    </row>
    <row r="69" spans="1:5" ht="62" x14ac:dyDescent="0.35">
      <c r="A69" s="13" t="s">
        <v>263</v>
      </c>
      <c r="B69" s="15" t="s">
        <v>264</v>
      </c>
      <c r="C69" s="14" t="s">
        <v>163</v>
      </c>
      <c r="D69" s="16">
        <v>4062.76</v>
      </c>
      <c r="E69" s="15" t="s">
        <v>427</v>
      </c>
    </row>
    <row r="70" spans="1:5" ht="31" x14ac:dyDescent="0.35">
      <c r="A70" s="13" t="s">
        <v>265</v>
      </c>
      <c r="B70" s="15" t="s">
        <v>80</v>
      </c>
      <c r="C70" s="14" t="s">
        <v>81</v>
      </c>
      <c r="D70" s="16">
        <v>609.41</v>
      </c>
      <c r="E70" s="15" t="s">
        <v>428</v>
      </c>
    </row>
    <row r="71" spans="1:5" ht="62" x14ac:dyDescent="0.35">
      <c r="A71" s="13" t="s">
        <v>266</v>
      </c>
      <c r="B71" s="15" t="s">
        <v>267</v>
      </c>
      <c r="C71" s="14" t="s">
        <v>81</v>
      </c>
      <c r="D71" s="16">
        <v>609.41</v>
      </c>
      <c r="E71" s="15" t="s">
        <v>429</v>
      </c>
    </row>
    <row r="72" spans="1:5" ht="93" x14ac:dyDescent="0.35">
      <c r="A72" s="13" t="s">
        <v>268</v>
      </c>
      <c r="B72" s="15" t="s">
        <v>225</v>
      </c>
      <c r="C72" s="14" t="s">
        <v>163</v>
      </c>
      <c r="D72" s="16">
        <v>2146.69</v>
      </c>
      <c r="E72" s="15" t="s">
        <v>430</v>
      </c>
    </row>
    <row r="73" spans="1:5" ht="46.5" x14ac:dyDescent="0.35">
      <c r="A73" s="13" t="s">
        <v>269</v>
      </c>
      <c r="B73" s="15" t="s">
        <v>270</v>
      </c>
      <c r="C73" s="14" t="s">
        <v>223</v>
      </c>
      <c r="D73" s="16">
        <v>13.32</v>
      </c>
      <c r="E73" s="15" t="s">
        <v>431</v>
      </c>
    </row>
    <row r="74" spans="1:5" ht="31" x14ac:dyDescent="0.35">
      <c r="A74" s="13" t="s">
        <v>271</v>
      </c>
      <c r="B74" s="15" t="s">
        <v>222</v>
      </c>
      <c r="C74" s="14" t="s">
        <v>223</v>
      </c>
      <c r="D74" s="16">
        <v>52.26</v>
      </c>
      <c r="E74" s="15" t="s">
        <v>432</v>
      </c>
    </row>
    <row r="75" spans="1:5" ht="46.5" x14ac:dyDescent="0.35">
      <c r="A75" s="13" t="s">
        <v>272</v>
      </c>
      <c r="B75" s="15" t="s">
        <v>273</v>
      </c>
      <c r="C75" s="14" t="s">
        <v>227</v>
      </c>
      <c r="D75" s="16">
        <v>706.55</v>
      </c>
      <c r="E75" s="15" t="s">
        <v>433</v>
      </c>
    </row>
    <row r="76" spans="1:5" ht="46.5" x14ac:dyDescent="0.35">
      <c r="A76" s="13" t="s">
        <v>274</v>
      </c>
      <c r="B76" s="15" t="s">
        <v>275</v>
      </c>
      <c r="C76" s="14" t="s">
        <v>227</v>
      </c>
      <c r="D76" s="16">
        <v>375.72</v>
      </c>
      <c r="E76" s="15" t="s">
        <v>434</v>
      </c>
    </row>
    <row r="77" spans="1:5" ht="62" x14ac:dyDescent="0.35">
      <c r="A77" s="13" t="s">
        <v>276</v>
      </c>
      <c r="B77" s="15" t="s">
        <v>277</v>
      </c>
      <c r="C77" s="14" t="s">
        <v>163</v>
      </c>
      <c r="D77" s="16">
        <v>165.57</v>
      </c>
      <c r="E77" s="15" t="s">
        <v>435</v>
      </c>
    </row>
    <row r="78" spans="1:5" ht="93" x14ac:dyDescent="0.35">
      <c r="A78" s="13" t="s">
        <v>278</v>
      </c>
      <c r="B78" s="15" t="s">
        <v>247</v>
      </c>
      <c r="C78" s="14" t="s">
        <v>163</v>
      </c>
      <c r="D78" s="16">
        <v>16.38</v>
      </c>
      <c r="E78" s="15" t="s">
        <v>436</v>
      </c>
    </row>
    <row r="79" spans="1:5" ht="139.5" x14ac:dyDescent="0.35">
      <c r="A79" s="13" t="s">
        <v>279</v>
      </c>
      <c r="B79" s="15" t="s">
        <v>208</v>
      </c>
      <c r="C79" s="14" t="s">
        <v>81</v>
      </c>
      <c r="D79" s="16">
        <v>408.03</v>
      </c>
      <c r="E79" s="15" t="s">
        <v>437</v>
      </c>
    </row>
    <row r="80" spans="1:5" ht="124" x14ac:dyDescent="0.35">
      <c r="A80" s="13" t="s">
        <v>280</v>
      </c>
      <c r="B80" s="15" t="s">
        <v>210</v>
      </c>
      <c r="C80" s="14" t="s">
        <v>202</v>
      </c>
      <c r="D80" s="16">
        <v>2284.9699999999998</v>
      </c>
      <c r="E80" s="15" t="s">
        <v>438</v>
      </c>
    </row>
    <row r="81" spans="1:5" x14ac:dyDescent="0.35">
      <c r="A81" s="56" t="s">
        <v>281</v>
      </c>
      <c r="B81" s="184" t="s">
        <v>87</v>
      </c>
      <c r="C81" s="184"/>
      <c r="D81" s="184"/>
      <c r="E81" s="184"/>
    </row>
    <row r="82" spans="1:5" ht="294.5" x14ac:dyDescent="0.35">
      <c r="A82" s="13" t="s">
        <v>282</v>
      </c>
      <c r="B82" s="15" t="s">
        <v>283</v>
      </c>
      <c r="C82" s="14" t="s">
        <v>81</v>
      </c>
      <c r="D82" s="16">
        <v>1135.5899999999999</v>
      </c>
      <c r="E82" s="15" t="s">
        <v>439</v>
      </c>
    </row>
    <row r="83" spans="1:5" ht="77.5" x14ac:dyDescent="0.35">
      <c r="A83" s="13" t="s">
        <v>284</v>
      </c>
      <c r="B83" s="15" t="s">
        <v>285</v>
      </c>
      <c r="C83" s="14" t="s">
        <v>81</v>
      </c>
      <c r="D83" s="16">
        <v>620</v>
      </c>
      <c r="E83" s="15" t="s">
        <v>440</v>
      </c>
    </row>
    <row r="84" spans="1:5" ht="77.5" x14ac:dyDescent="0.35">
      <c r="A84" s="13" t="s">
        <v>286</v>
      </c>
      <c r="B84" s="15" t="s">
        <v>287</v>
      </c>
      <c r="C84" s="14" t="s">
        <v>163</v>
      </c>
      <c r="D84" s="16">
        <v>2029.44</v>
      </c>
      <c r="E84" s="15" t="s">
        <v>441</v>
      </c>
    </row>
    <row r="85" spans="1:5" ht="77.5" x14ac:dyDescent="0.35">
      <c r="A85" s="13" t="s">
        <v>288</v>
      </c>
      <c r="B85" s="15" t="s">
        <v>289</v>
      </c>
      <c r="C85" s="14" t="s">
        <v>163</v>
      </c>
      <c r="D85" s="16">
        <v>502.42</v>
      </c>
      <c r="E85" s="15" t="s">
        <v>442</v>
      </c>
    </row>
    <row r="86" spans="1:5" ht="77.5" x14ac:dyDescent="0.35">
      <c r="A86" s="13" t="s">
        <v>290</v>
      </c>
      <c r="B86" s="15" t="s">
        <v>291</v>
      </c>
      <c r="C86" s="14" t="s">
        <v>227</v>
      </c>
      <c r="D86" s="16">
        <v>604.61</v>
      </c>
      <c r="E86" s="15" t="s">
        <v>443</v>
      </c>
    </row>
    <row r="87" spans="1:5" ht="46.5" x14ac:dyDescent="0.35">
      <c r="A87" s="13" t="s">
        <v>292</v>
      </c>
      <c r="B87" s="15" t="s">
        <v>293</v>
      </c>
      <c r="C87" s="14" t="s">
        <v>227</v>
      </c>
      <c r="D87" s="16">
        <v>265.76</v>
      </c>
      <c r="E87" s="15" t="s">
        <v>444</v>
      </c>
    </row>
    <row r="88" spans="1:5" ht="62" x14ac:dyDescent="0.35">
      <c r="A88" s="13" t="s">
        <v>153</v>
      </c>
      <c r="B88" s="15" t="s">
        <v>294</v>
      </c>
      <c r="C88" s="14" t="s">
        <v>227</v>
      </c>
      <c r="D88" s="16">
        <v>0</v>
      </c>
      <c r="E88" s="15" t="s">
        <v>445</v>
      </c>
    </row>
    <row r="89" spans="1:5" ht="77.5" x14ac:dyDescent="0.35">
      <c r="A89" s="13" t="s">
        <v>295</v>
      </c>
      <c r="B89" s="15" t="s">
        <v>296</v>
      </c>
      <c r="C89" s="14" t="s">
        <v>227</v>
      </c>
      <c r="D89" s="16">
        <v>604.61</v>
      </c>
      <c r="E89" s="15" t="s">
        <v>443</v>
      </c>
    </row>
    <row r="90" spans="1:5" ht="77.5" x14ac:dyDescent="0.35">
      <c r="A90" s="13" t="s">
        <v>153</v>
      </c>
      <c r="B90" s="15" t="s">
        <v>297</v>
      </c>
      <c r="C90" s="14" t="s">
        <v>227</v>
      </c>
      <c r="D90" s="16">
        <v>0</v>
      </c>
      <c r="E90" s="15" t="s">
        <v>446</v>
      </c>
    </row>
    <row r="91" spans="1:5" ht="77.5" x14ac:dyDescent="0.35">
      <c r="A91" s="13" t="s">
        <v>298</v>
      </c>
      <c r="B91" s="15" t="s">
        <v>299</v>
      </c>
      <c r="C91" s="14" t="s">
        <v>227</v>
      </c>
      <c r="D91" s="16">
        <v>265.76</v>
      </c>
      <c r="E91" s="15" t="s">
        <v>447</v>
      </c>
    </row>
    <row r="92" spans="1:5" ht="46.5" x14ac:dyDescent="0.35">
      <c r="A92" s="13" t="s">
        <v>300</v>
      </c>
      <c r="B92" s="15" t="s">
        <v>301</v>
      </c>
      <c r="C92" s="14" t="s">
        <v>161</v>
      </c>
      <c r="D92" s="16">
        <v>70</v>
      </c>
      <c r="E92" s="15" t="s">
        <v>448</v>
      </c>
    </row>
    <row r="93" spans="1:5" ht="46.5" x14ac:dyDescent="0.35">
      <c r="A93" s="13" t="s">
        <v>302</v>
      </c>
      <c r="B93" s="15" t="s">
        <v>303</v>
      </c>
      <c r="C93" s="14" t="s">
        <v>304</v>
      </c>
      <c r="D93" s="16">
        <v>20</v>
      </c>
      <c r="E93" s="15" t="s">
        <v>449</v>
      </c>
    </row>
    <row r="94" spans="1:5" ht="46.5" x14ac:dyDescent="0.35">
      <c r="A94" s="13" t="s">
        <v>305</v>
      </c>
      <c r="B94" s="15" t="s">
        <v>306</v>
      </c>
      <c r="C94" s="14" t="s">
        <v>307</v>
      </c>
      <c r="D94" s="16">
        <v>24</v>
      </c>
      <c r="E94" s="15" t="s">
        <v>450</v>
      </c>
    </row>
    <row r="95" spans="1:5" ht="46.5" x14ac:dyDescent="0.35">
      <c r="A95" s="13" t="s">
        <v>308</v>
      </c>
      <c r="B95" s="15" t="s">
        <v>309</v>
      </c>
      <c r="C95" s="14" t="s">
        <v>304</v>
      </c>
      <c r="D95" s="16">
        <v>4</v>
      </c>
      <c r="E95" s="15" t="s">
        <v>451</v>
      </c>
    </row>
    <row r="96" spans="1:5" ht="186" x14ac:dyDescent="0.35">
      <c r="A96" s="13" t="s">
        <v>310</v>
      </c>
      <c r="B96" s="15" t="s">
        <v>211</v>
      </c>
      <c r="C96" s="14" t="s">
        <v>205</v>
      </c>
      <c r="D96" s="16">
        <v>30</v>
      </c>
      <c r="E96" s="15" t="s">
        <v>452</v>
      </c>
    </row>
    <row r="97" spans="1:5" ht="77.5" x14ac:dyDescent="0.35">
      <c r="A97" s="13" t="s">
        <v>311</v>
      </c>
      <c r="B97" s="15" t="s">
        <v>211</v>
      </c>
      <c r="C97" s="14" t="s">
        <v>163</v>
      </c>
      <c r="D97" s="16">
        <v>150.19</v>
      </c>
      <c r="E97" s="15" t="s">
        <v>453</v>
      </c>
    </row>
    <row r="98" spans="1:5" ht="77.5" x14ac:dyDescent="0.35">
      <c r="A98" s="13" t="s">
        <v>312</v>
      </c>
      <c r="B98" s="15" t="s">
        <v>313</v>
      </c>
      <c r="C98" s="14" t="s">
        <v>314</v>
      </c>
      <c r="D98" s="16">
        <v>1584</v>
      </c>
      <c r="E98" s="15" t="s">
        <v>454</v>
      </c>
    </row>
    <row r="99" spans="1:5" x14ac:dyDescent="0.35">
      <c r="A99" s="17" t="s">
        <v>315</v>
      </c>
      <c r="B99" s="180" t="s">
        <v>102</v>
      </c>
      <c r="C99" s="180"/>
      <c r="D99" s="180"/>
      <c r="E99" s="181"/>
    </row>
    <row r="100" spans="1:5" x14ac:dyDescent="0.35">
      <c r="A100" s="23" t="s">
        <v>316</v>
      </c>
      <c r="B100" s="182" t="s">
        <v>103</v>
      </c>
      <c r="C100" s="182"/>
      <c r="D100" s="182"/>
      <c r="E100" s="183"/>
    </row>
    <row r="101" spans="1:5" ht="201.5" x14ac:dyDescent="0.35">
      <c r="A101" s="13" t="s">
        <v>317</v>
      </c>
      <c r="B101" s="15" t="s">
        <v>257</v>
      </c>
      <c r="C101" s="14" t="s">
        <v>258</v>
      </c>
      <c r="D101" s="16">
        <v>222.46</v>
      </c>
      <c r="E101" s="15" t="s">
        <v>455</v>
      </c>
    </row>
    <row r="102" spans="1:5" ht="155" x14ac:dyDescent="0.35">
      <c r="A102" s="13" t="s">
        <v>318</v>
      </c>
      <c r="B102" s="15" t="s">
        <v>208</v>
      </c>
      <c r="C102" s="14" t="s">
        <v>81</v>
      </c>
      <c r="D102" s="16">
        <v>560.49</v>
      </c>
      <c r="E102" s="15" t="s">
        <v>456</v>
      </c>
    </row>
    <row r="103" spans="1:5" ht="93" x14ac:dyDescent="0.35">
      <c r="A103" s="13" t="s">
        <v>153</v>
      </c>
      <c r="B103" s="15" t="s">
        <v>201</v>
      </c>
      <c r="C103" s="14" t="s">
        <v>202</v>
      </c>
      <c r="D103" s="16">
        <v>0</v>
      </c>
      <c r="E103" s="15" t="s">
        <v>457</v>
      </c>
    </row>
    <row r="104" spans="1:5" ht="139.5" x14ac:dyDescent="0.35">
      <c r="A104" s="13" t="s">
        <v>319</v>
      </c>
      <c r="B104" s="15" t="s">
        <v>210</v>
      </c>
      <c r="C104" s="14" t="s">
        <v>202</v>
      </c>
      <c r="D104" s="16">
        <v>3138.74</v>
      </c>
      <c r="E104" s="15" t="s">
        <v>458</v>
      </c>
    </row>
    <row r="105" spans="1:5" x14ac:dyDescent="0.35">
      <c r="A105" s="56" t="s">
        <v>320</v>
      </c>
      <c r="B105" s="184" t="s">
        <v>104</v>
      </c>
      <c r="C105" s="184"/>
      <c r="D105" s="184"/>
      <c r="E105" s="184"/>
    </row>
    <row r="106" spans="1:5" ht="62" x14ac:dyDescent="0.35">
      <c r="A106" s="13" t="s">
        <v>153</v>
      </c>
      <c r="B106" s="15" t="s">
        <v>222</v>
      </c>
      <c r="C106" s="14" t="s">
        <v>223</v>
      </c>
      <c r="D106" s="16">
        <v>0</v>
      </c>
      <c r="E106" s="15" t="s">
        <v>459</v>
      </c>
    </row>
    <row r="107" spans="1:5" ht="77.5" x14ac:dyDescent="0.35">
      <c r="A107" s="13" t="s">
        <v>321</v>
      </c>
      <c r="B107" s="15" t="s">
        <v>322</v>
      </c>
      <c r="C107" s="14" t="s">
        <v>227</v>
      </c>
      <c r="D107" s="16">
        <v>229.43</v>
      </c>
      <c r="E107" s="15" t="s">
        <v>460</v>
      </c>
    </row>
    <row r="108" spans="1:5" ht="232.5" x14ac:dyDescent="0.35">
      <c r="A108" s="13" t="s">
        <v>323</v>
      </c>
      <c r="B108" s="15" t="s">
        <v>324</v>
      </c>
      <c r="C108" s="14" t="s">
        <v>205</v>
      </c>
      <c r="D108" s="16">
        <v>2030.01</v>
      </c>
      <c r="E108" s="15" t="s">
        <v>461</v>
      </c>
    </row>
    <row r="109" spans="1:5" x14ac:dyDescent="0.35">
      <c r="A109" s="17" t="s">
        <v>325</v>
      </c>
      <c r="B109" s="180" t="s">
        <v>107</v>
      </c>
      <c r="C109" s="180"/>
      <c r="D109" s="180"/>
      <c r="E109" s="181"/>
    </row>
    <row r="110" spans="1:5" ht="31" x14ac:dyDescent="0.35">
      <c r="A110" s="13" t="s">
        <v>326</v>
      </c>
      <c r="B110" s="15" t="s">
        <v>327</v>
      </c>
      <c r="C110" s="14" t="s">
        <v>161</v>
      </c>
      <c r="D110" s="16">
        <v>10</v>
      </c>
      <c r="E110" s="15" t="s">
        <v>462</v>
      </c>
    </row>
    <row r="111" spans="1:5" ht="46.5" x14ac:dyDescent="0.35">
      <c r="A111" s="13" t="s">
        <v>328</v>
      </c>
      <c r="B111" s="15" t="s">
        <v>329</v>
      </c>
      <c r="C111" s="14" t="s">
        <v>227</v>
      </c>
      <c r="D111" s="16">
        <v>967</v>
      </c>
      <c r="E111" s="15" t="s">
        <v>463</v>
      </c>
    </row>
    <row r="112" spans="1:5" ht="46.5" x14ac:dyDescent="0.35">
      <c r="A112" s="13" t="s">
        <v>330</v>
      </c>
      <c r="B112" s="15" t="s">
        <v>331</v>
      </c>
      <c r="C112" s="14" t="s">
        <v>227</v>
      </c>
      <c r="D112" s="16">
        <v>2156</v>
      </c>
      <c r="E112" s="15" t="s">
        <v>464</v>
      </c>
    </row>
    <row r="113" spans="1:5" ht="46.5" x14ac:dyDescent="0.35">
      <c r="A113" s="13" t="s">
        <v>332</v>
      </c>
      <c r="B113" s="15" t="s">
        <v>333</v>
      </c>
      <c r="C113" s="14" t="s">
        <v>227</v>
      </c>
      <c r="D113" s="16">
        <v>2959</v>
      </c>
      <c r="E113" s="15" t="s">
        <v>465</v>
      </c>
    </row>
    <row r="114" spans="1:5" ht="46.5" x14ac:dyDescent="0.35">
      <c r="A114" s="13" t="s">
        <v>334</v>
      </c>
      <c r="B114" s="15" t="s">
        <v>335</v>
      </c>
      <c r="C114" s="14" t="s">
        <v>227</v>
      </c>
      <c r="D114" s="16">
        <v>1353</v>
      </c>
      <c r="E114" s="15" t="s">
        <v>466</v>
      </c>
    </row>
    <row r="115" spans="1:5" ht="77.5" x14ac:dyDescent="0.35">
      <c r="A115" s="13" t="s">
        <v>336</v>
      </c>
      <c r="B115" s="15" t="s">
        <v>337</v>
      </c>
      <c r="C115" s="14" t="s">
        <v>161</v>
      </c>
      <c r="D115" s="16">
        <v>14</v>
      </c>
      <c r="E115" s="15" t="s">
        <v>467</v>
      </c>
    </row>
    <row r="116" spans="1:5" ht="31" x14ac:dyDescent="0.35">
      <c r="A116" s="13" t="s">
        <v>338</v>
      </c>
      <c r="B116" s="15" t="s">
        <v>339</v>
      </c>
      <c r="C116" s="14" t="s">
        <v>307</v>
      </c>
      <c r="D116" s="16">
        <v>1</v>
      </c>
      <c r="E116" s="15" t="s">
        <v>468</v>
      </c>
    </row>
    <row r="117" spans="1:5" ht="62" x14ac:dyDescent="0.35">
      <c r="A117" s="13" t="s">
        <v>340</v>
      </c>
      <c r="B117" s="15" t="s">
        <v>341</v>
      </c>
      <c r="C117" s="14" t="s">
        <v>161</v>
      </c>
      <c r="D117" s="16">
        <v>1</v>
      </c>
      <c r="E117" s="15" t="s">
        <v>469</v>
      </c>
    </row>
    <row r="118" spans="1:5" ht="31" x14ac:dyDescent="0.35">
      <c r="A118" s="13" t="s">
        <v>153</v>
      </c>
      <c r="B118" s="15" t="s">
        <v>342</v>
      </c>
      <c r="C118" s="14" t="s">
        <v>307</v>
      </c>
      <c r="D118" s="16">
        <v>0</v>
      </c>
      <c r="E118" s="15" t="s">
        <v>470</v>
      </c>
    </row>
    <row r="119" spans="1:5" ht="139.5" x14ac:dyDescent="0.35">
      <c r="A119" s="13" t="s">
        <v>343</v>
      </c>
      <c r="B119" s="15" t="s">
        <v>344</v>
      </c>
      <c r="C119" s="14" t="s">
        <v>307</v>
      </c>
      <c r="D119" s="16">
        <v>21</v>
      </c>
      <c r="E119" s="15" t="s">
        <v>471</v>
      </c>
    </row>
    <row r="120" spans="1:5" ht="155" x14ac:dyDescent="0.35">
      <c r="A120" s="13" t="s">
        <v>345</v>
      </c>
      <c r="B120" s="15" t="s">
        <v>346</v>
      </c>
      <c r="C120" s="14" t="s">
        <v>307</v>
      </c>
      <c r="D120" s="16">
        <v>14</v>
      </c>
      <c r="E120" s="15" t="s">
        <v>472</v>
      </c>
    </row>
    <row r="121" spans="1:5" ht="139.5" x14ac:dyDescent="0.35">
      <c r="A121" s="13" t="s">
        <v>347</v>
      </c>
      <c r="B121" s="15" t="s">
        <v>348</v>
      </c>
      <c r="C121" s="14" t="s">
        <v>307</v>
      </c>
      <c r="D121" s="16">
        <v>45</v>
      </c>
      <c r="E121" s="15" t="s">
        <v>473</v>
      </c>
    </row>
    <row r="122" spans="1:5" ht="139.5" x14ac:dyDescent="0.35">
      <c r="A122" s="13" t="s">
        <v>349</v>
      </c>
      <c r="B122" s="15" t="s">
        <v>350</v>
      </c>
      <c r="C122" s="14" t="s">
        <v>307</v>
      </c>
      <c r="D122" s="16">
        <v>45</v>
      </c>
      <c r="E122" s="15" t="s">
        <v>474</v>
      </c>
    </row>
    <row r="123" spans="1:5" ht="124" x14ac:dyDescent="0.35">
      <c r="A123" s="13" t="s">
        <v>351</v>
      </c>
      <c r="B123" s="15" t="s">
        <v>352</v>
      </c>
      <c r="C123" s="14" t="s">
        <v>307</v>
      </c>
      <c r="D123" s="16">
        <v>21</v>
      </c>
      <c r="E123" s="15" t="s">
        <v>475</v>
      </c>
    </row>
    <row r="124" spans="1:5" ht="139.5" x14ac:dyDescent="0.35">
      <c r="A124" s="13" t="s">
        <v>353</v>
      </c>
      <c r="B124" s="15" t="s">
        <v>354</v>
      </c>
      <c r="C124" s="14" t="s">
        <v>304</v>
      </c>
      <c r="D124" s="16">
        <v>25</v>
      </c>
      <c r="E124" s="15" t="s">
        <v>476</v>
      </c>
    </row>
    <row r="125" spans="1:5" ht="139.5" x14ac:dyDescent="0.35">
      <c r="A125" s="13" t="s">
        <v>355</v>
      </c>
      <c r="B125" s="15" t="s">
        <v>356</v>
      </c>
      <c r="C125" s="14" t="s">
        <v>304</v>
      </c>
      <c r="D125" s="16">
        <v>45</v>
      </c>
      <c r="E125" s="15" t="s">
        <v>477</v>
      </c>
    </row>
    <row r="126" spans="1:5" ht="31" x14ac:dyDescent="0.35">
      <c r="A126" s="13" t="s">
        <v>357</v>
      </c>
      <c r="B126" s="15" t="s">
        <v>358</v>
      </c>
      <c r="C126" s="14" t="s">
        <v>227</v>
      </c>
      <c r="D126" s="16">
        <v>322.14</v>
      </c>
      <c r="E126" s="15" t="s">
        <v>478</v>
      </c>
    </row>
    <row r="127" spans="1:5" ht="139.5" x14ac:dyDescent="0.35">
      <c r="A127" s="13" t="s">
        <v>359</v>
      </c>
      <c r="B127" s="15" t="s">
        <v>342</v>
      </c>
      <c r="C127" s="14" t="s">
        <v>307</v>
      </c>
      <c r="D127" s="16">
        <v>19</v>
      </c>
      <c r="E127" s="15" t="s">
        <v>479</v>
      </c>
    </row>
    <row r="128" spans="1:5" ht="77.5" x14ac:dyDescent="0.35">
      <c r="A128" s="13" t="s">
        <v>153</v>
      </c>
      <c r="B128" s="15" t="s">
        <v>360</v>
      </c>
      <c r="C128" s="14" t="s">
        <v>307</v>
      </c>
      <c r="D128" s="16">
        <v>0</v>
      </c>
      <c r="E128" s="15" t="s">
        <v>480</v>
      </c>
    </row>
    <row r="129" spans="1:5" ht="108.5" x14ac:dyDescent="0.35">
      <c r="A129" s="13" t="s">
        <v>361</v>
      </c>
      <c r="B129" s="15" t="s">
        <v>362</v>
      </c>
      <c r="C129" s="14" t="s">
        <v>307</v>
      </c>
      <c r="D129" s="16">
        <v>21</v>
      </c>
      <c r="E129" s="15" t="s">
        <v>481</v>
      </c>
    </row>
    <row r="130" spans="1:5" ht="108.5" x14ac:dyDescent="0.35">
      <c r="A130" s="13" t="s">
        <v>363</v>
      </c>
      <c r="B130" s="15" t="s">
        <v>364</v>
      </c>
      <c r="C130" s="14" t="s">
        <v>365</v>
      </c>
      <c r="D130" s="16">
        <v>42</v>
      </c>
      <c r="E130" s="15" t="s">
        <v>482</v>
      </c>
    </row>
    <row r="131" spans="1:5" ht="108.5" x14ac:dyDescent="0.35">
      <c r="A131" s="13" t="s">
        <v>366</v>
      </c>
      <c r="B131" s="15" t="s">
        <v>367</v>
      </c>
      <c r="C131" s="14" t="s">
        <v>368</v>
      </c>
      <c r="D131" s="16">
        <v>14</v>
      </c>
      <c r="E131" s="15" t="s">
        <v>483</v>
      </c>
    </row>
    <row r="132" spans="1:5" ht="62" x14ac:dyDescent="0.35">
      <c r="A132" s="13" t="s">
        <v>369</v>
      </c>
      <c r="B132" s="15" t="s">
        <v>370</v>
      </c>
      <c r="C132" s="14" t="s">
        <v>304</v>
      </c>
      <c r="D132" s="16">
        <v>19</v>
      </c>
      <c r="E132" s="15" t="s">
        <v>484</v>
      </c>
    </row>
    <row r="133" spans="1:5" ht="62" x14ac:dyDescent="0.35">
      <c r="A133" s="13" t="s">
        <v>371</v>
      </c>
      <c r="B133" s="15" t="s">
        <v>372</v>
      </c>
      <c r="C133" s="14" t="s">
        <v>304</v>
      </c>
      <c r="D133" s="16">
        <v>142</v>
      </c>
      <c r="E133" s="15" t="s">
        <v>485</v>
      </c>
    </row>
    <row r="134" spans="1:5" x14ac:dyDescent="0.35">
      <c r="A134" s="17" t="s">
        <v>373</v>
      </c>
      <c r="B134" s="180" t="s">
        <v>125</v>
      </c>
      <c r="C134" s="180"/>
      <c r="D134" s="180"/>
      <c r="E134" s="181"/>
    </row>
    <row r="135" spans="1:5" ht="108.5" x14ac:dyDescent="0.35">
      <c r="A135" s="13" t="s">
        <v>153</v>
      </c>
      <c r="B135" s="15" t="s">
        <v>374</v>
      </c>
      <c r="C135" s="14" t="s">
        <v>205</v>
      </c>
      <c r="D135" s="16">
        <v>0</v>
      </c>
      <c r="E135" s="15" t="s">
        <v>486</v>
      </c>
    </row>
    <row r="136" spans="1:5" ht="62" x14ac:dyDescent="0.35">
      <c r="A136" s="13" t="s">
        <v>375</v>
      </c>
      <c r="B136" s="15" t="s">
        <v>376</v>
      </c>
      <c r="C136" s="14" t="s">
        <v>184</v>
      </c>
      <c r="D136" s="16">
        <v>28.35</v>
      </c>
      <c r="E136" s="15" t="s">
        <v>487</v>
      </c>
    </row>
  </sheetData>
  <mergeCells count="18">
    <mergeCell ref="B7:E7"/>
    <mergeCell ref="B9:E9"/>
    <mergeCell ref="B26:E26"/>
    <mergeCell ref="B30:E30"/>
    <mergeCell ref="A2:E2"/>
    <mergeCell ref="B109:E109"/>
    <mergeCell ref="B134:E134"/>
    <mergeCell ref="B99:E99"/>
    <mergeCell ref="B100:E100"/>
    <mergeCell ref="B105:E105"/>
    <mergeCell ref="B31:E31"/>
    <mergeCell ref="B39:E39"/>
    <mergeCell ref="B49:E49"/>
    <mergeCell ref="B64:E64"/>
    <mergeCell ref="B65:E65"/>
    <mergeCell ref="B81:E81"/>
    <mergeCell ref="A5:E5"/>
    <mergeCell ref="B6:E6"/>
  </mergeCells>
  <printOptions horizontalCentered="1"/>
  <pageMargins left="0.19685039370078741" right="0.19685039370078741" top="0.39370078740157483" bottom="0.39370078740157483" header="0.31496062992125984" footer="0.11811023622047245"/>
  <pageSetup paperSize="9" scale="70" fitToHeight="0" orientation="portrait" r:id="rId1"/>
  <headerFooter>
    <oddFooter>&amp;R&amp;"Arial Narrow,Normal"&amp;10FOLHA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B693-F394-4A10-9592-9D12C0EF80C6}">
  <sheetPr>
    <pageSetUpPr fitToPage="1"/>
  </sheetPr>
  <dimension ref="A1:R59"/>
  <sheetViews>
    <sheetView tabSelected="1" zoomScale="55" zoomScaleNormal="55" workbookViewId="0">
      <selection activeCell="R59" sqref="A1:R59"/>
    </sheetView>
  </sheetViews>
  <sheetFormatPr defaultColWidth="9.1796875" defaultRowHeight="15.5" x14ac:dyDescent="0.35"/>
  <cols>
    <col min="1" max="1" width="7.7265625" style="54" customWidth="1"/>
    <col min="2" max="2" width="9.453125" style="54" bestFit="1" customWidth="1"/>
    <col min="3" max="3" width="13.54296875" style="54" customWidth="1"/>
    <col min="4" max="4" width="14" style="54" customWidth="1"/>
    <col min="5" max="5" width="13" style="54" customWidth="1"/>
    <col min="6" max="6" width="10.26953125" style="54" customWidth="1"/>
    <col min="7" max="8" width="11.453125" style="54" bestFit="1" customWidth="1"/>
    <col min="9" max="9" width="11.7265625" style="54" bestFit="1" customWidth="1"/>
    <col min="10" max="10" width="13" style="54" bestFit="1" customWidth="1"/>
    <col min="11" max="12" width="11.7265625" style="54" bestFit="1" customWidth="1"/>
    <col min="13" max="18" width="9.453125" style="54" bestFit="1" customWidth="1"/>
    <col min="19" max="16384" width="9.1796875" style="54"/>
  </cols>
  <sheetData>
    <row r="1" spans="1:18" ht="18" x14ac:dyDescent="0.4">
      <c r="A1" s="192" t="s">
        <v>499</v>
      </c>
      <c r="B1" s="192"/>
      <c r="C1" s="192"/>
      <c r="D1" s="192"/>
      <c r="E1" s="192"/>
      <c r="F1" s="192"/>
      <c r="G1" s="192"/>
      <c r="H1" s="192"/>
      <c r="I1" s="192"/>
      <c r="J1" s="192"/>
      <c r="K1" s="192"/>
      <c r="L1" s="192"/>
      <c r="M1" s="192"/>
      <c r="N1" s="192"/>
      <c r="O1" s="192"/>
      <c r="P1" s="192"/>
      <c r="Q1" s="192"/>
      <c r="R1" s="192"/>
    </row>
    <row r="2" spans="1:18" x14ac:dyDescent="0.35">
      <c r="A2" s="59"/>
      <c r="B2" s="59"/>
      <c r="C2" s="59"/>
      <c r="D2" s="59"/>
      <c r="E2" s="58"/>
      <c r="F2" s="60"/>
      <c r="G2" s="59"/>
      <c r="H2" s="59"/>
      <c r="I2" s="59"/>
      <c r="J2" s="59"/>
      <c r="K2" s="59"/>
      <c r="L2" s="59"/>
      <c r="M2" s="59"/>
      <c r="N2" s="59"/>
      <c r="O2" s="59"/>
      <c r="P2" s="59"/>
      <c r="Q2" s="204"/>
      <c r="R2" s="204"/>
    </row>
    <row r="3" spans="1:18" x14ac:dyDescent="0.35">
      <c r="A3" s="59"/>
      <c r="B3" s="59"/>
      <c r="C3" s="59"/>
      <c r="D3" s="59"/>
      <c r="E3" s="60"/>
      <c r="F3" s="60"/>
      <c r="G3" s="59"/>
      <c r="H3" s="59"/>
      <c r="I3" s="59"/>
      <c r="J3" s="59"/>
      <c r="K3" s="59"/>
      <c r="L3" s="59"/>
      <c r="M3" s="59"/>
      <c r="N3" s="59"/>
      <c r="O3" s="59"/>
      <c r="P3" s="59"/>
      <c r="Q3" s="59"/>
      <c r="R3" s="59"/>
    </row>
    <row r="4" spans="1:18" x14ac:dyDescent="0.35">
      <c r="A4" s="61" t="s">
        <v>1</v>
      </c>
      <c r="B4" s="62"/>
      <c r="C4" s="63" t="s">
        <v>2</v>
      </c>
      <c r="D4" s="64" t="s">
        <v>488</v>
      </c>
      <c r="E4" s="60"/>
      <c r="F4" s="65"/>
      <c r="G4" s="61" t="s">
        <v>489</v>
      </c>
      <c r="H4" s="59"/>
      <c r="I4" s="59"/>
      <c r="J4" s="59"/>
      <c r="K4" s="62"/>
      <c r="L4" s="61" t="str">
        <f>IF(TIPOORCAMENTO="Licitado","NOME DA EMPRESA","DESCRIÇÃO DO LOTE")</f>
        <v>DESCRIÇÃO DO LOTE</v>
      </c>
      <c r="M4" s="59"/>
      <c r="N4" s="59"/>
      <c r="O4" s="59"/>
      <c r="P4" s="59"/>
      <c r="Q4" s="59"/>
      <c r="R4" s="66" t="str">
        <f>IF(TIPOORCAMENTO="Licitado","Nº CTEF","")</f>
        <v/>
      </c>
    </row>
    <row r="5" spans="1:18" ht="48" customHeight="1" x14ac:dyDescent="0.35">
      <c r="A5" s="205" t="str">
        <f>Import.CR</f>
        <v>1040442-03</v>
      </c>
      <c r="B5" s="205"/>
      <c r="C5" s="111" t="str">
        <f>Import.SICONV</f>
        <v>845082</v>
      </c>
      <c r="D5" s="206" t="str">
        <f>Import.Proponente</f>
        <v>MUNICÍPIO DE CABO FRIO</v>
      </c>
      <c r="E5" s="206"/>
      <c r="F5" s="206"/>
      <c r="G5" s="207" t="str">
        <f>Import.Apelido</f>
        <v>REABILITAÇÃO E REQUALIFICAÇÃO URBANÍSTICA DA AV. ALMIRANTE BARROSO E ÁREA DO ENTORNO NO MUNICÍPIO DE CABO FRIO-RJ</v>
      </c>
      <c r="H5" s="207"/>
      <c r="I5" s="207"/>
      <c r="J5" s="207"/>
      <c r="K5" s="207"/>
      <c r="L5" s="187" t="s">
        <v>17</v>
      </c>
      <c r="M5" s="188"/>
      <c r="N5" s="188"/>
      <c r="O5" s="188"/>
      <c r="P5" s="188"/>
      <c r="Q5" s="188"/>
      <c r="R5" s="189"/>
    </row>
    <row r="6" spans="1:18" x14ac:dyDescent="0.35">
      <c r="A6" s="59"/>
      <c r="B6" s="59"/>
      <c r="C6" s="59"/>
      <c r="D6" s="59"/>
      <c r="E6" s="60"/>
      <c r="F6" s="60"/>
      <c r="G6" s="59"/>
      <c r="H6" s="59"/>
      <c r="I6" s="59"/>
      <c r="J6" s="59"/>
      <c r="K6" s="59"/>
      <c r="L6" s="59"/>
      <c r="M6" s="59"/>
      <c r="N6" s="59"/>
      <c r="O6" s="59"/>
      <c r="P6" s="59"/>
      <c r="Q6" s="59"/>
      <c r="R6" s="59"/>
    </row>
    <row r="7" spans="1:18" x14ac:dyDescent="0.35">
      <c r="A7" s="67"/>
      <c r="B7" s="67"/>
      <c r="C7" s="112"/>
      <c r="D7" s="112"/>
      <c r="E7" s="112"/>
      <c r="F7" s="112"/>
      <c r="G7" s="59"/>
      <c r="H7" s="59"/>
      <c r="I7" s="59"/>
      <c r="J7" s="59"/>
      <c r="K7" s="59"/>
      <c r="L7" s="59"/>
      <c r="M7" s="59"/>
      <c r="N7" s="59"/>
      <c r="O7" s="59"/>
      <c r="P7" s="59"/>
      <c r="Q7" s="59"/>
      <c r="R7" s="59"/>
    </row>
    <row r="8" spans="1:18" ht="15.75" customHeight="1" x14ac:dyDescent="0.35">
      <c r="A8" s="201" t="s">
        <v>7</v>
      </c>
      <c r="B8" s="190" t="s">
        <v>10</v>
      </c>
      <c r="C8" s="190"/>
      <c r="D8" s="190"/>
      <c r="E8" s="202" t="s">
        <v>490</v>
      </c>
      <c r="F8" s="203" t="s">
        <v>491</v>
      </c>
      <c r="G8" s="141">
        <v>1</v>
      </c>
      <c r="H8" s="141">
        <v>2</v>
      </c>
      <c r="I8" s="141">
        <v>3</v>
      </c>
      <c r="J8" s="141">
        <v>4</v>
      </c>
      <c r="K8" s="141">
        <v>5</v>
      </c>
      <c r="L8" s="141">
        <v>6</v>
      </c>
      <c r="M8" s="141">
        <v>7</v>
      </c>
      <c r="N8" s="141">
        <v>8</v>
      </c>
      <c r="O8" s="141">
        <v>9</v>
      </c>
      <c r="P8" s="141">
        <v>10</v>
      </c>
      <c r="Q8" s="141">
        <v>11</v>
      </c>
      <c r="R8" s="142">
        <v>12</v>
      </c>
    </row>
    <row r="9" spans="1:18" x14ac:dyDescent="0.35">
      <c r="A9" s="201"/>
      <c r="B9" s="191"/>
      <c r="C9" s="191"/>
      <c r="D9" s="191"/>
      <c r="E9" s="202"/>
      <c r="F9" s="203"/>
      <c r="G9" s="143" t="s">
        <v>501</v>
      </c>
      <c r="H9" s="143" t="s">
        <v>502</v>
      </c>
      <c r="I9" s="143" t="s">
        <v>503</v>
      </c>
      <c r="J9" s="143" t="s">
        <v>504</v>
      </c>
      <c r="K9" s="143" t="s">
        <v>505</v>
      </c>
      <c r="L9" s="143" t="s">
        <v>506</v>
      </c>
      <c r="M9" s="143"/>
      <c r="N9" s="143"/>
      <c r="O9" s="143"/>
      <c r="P9" s="143"/>
      <c r="Q9" s="143"/>
      <c r="R9" s="143"/>
    </row>
    <row r="10" spans="1:18" x14ac:dyDescent="0.35">
      <c r="A10" s="125">
        <v>1</v>
      </c>
      <c r="B10" s="126" t="s">
        <v>17</v>
      </c>
      <c r="C10" s="126"/>
      <c r="D10" s="126"/>
      <c r="E10" s="127">
        <v>3386194.24</v>
      </c>
      <c r="F10" s="70" t="s">
        <v>492</v>
      </c>
      <c r="G10" s="71">
        <f ca="1">IF(AND($K10=2,ACOMPANHAMENTO="BM"),G11,#REF!/$L10)</f>
        <v>3.5242202996100237E-2</v>
      </c>
      <c r="H10" s="72">
        <f ca="1">IF(AND($K10=2,ACOMPANHAMENTO="BM"),H11,#REF!/$L10)</f>
        <v>0.17854425748585959</v>
      </c>
      <c r="I10" s="72">
        <f ca="1">IF(AND($K10=2,ACOMPANHAMENTO="BM"),I11,#REF!/$L10)</f>
        <v>0.26588838904143897</v>
      </c>
      <c r="J10" s="72">
        <f ca="1">IF(AND($K10=2,ACOMPANHAMENTO="BM"),J11,#REF!/$L10)</f>
        <v>0.35882390157689237</v>
      </c>
      <c r="K10" s="72">
        <f ca="1">IF(AND($K10=2,ACOMPANHAMENTO="BM"),K11,#REF!/$L10)</f>
        <v>0.15809344586180618</v>
      </c>
      <c r="L10" s="72">
        <f ca="1">IF(AND($K10=2,ACOMPANHAMENTO="BM"),L11,#REF!/$L10)</f>
        <v>3.4078030379025149E-3</v>
      </c>
      <c r="M10" s="72">
        <f ca="1">IF(AND($K10=2,ACOMPANHAMENTO="BM"),M11,#REF!/$L10)</f>
        <v>0</v>
      </c>
      <c r="N10" s="72">
        <f ca="1">IF(AND($K10=2,ACOMPANHAMENTO="BM"),N11,#REF!/$L10)</f>
        <v>0</v>
      </c>
      <c r="O10" s="72">
        <f ca="1">IF(AND($K10=2,ACOMPANHAMENTO="BM"),O11,#REF!/$L10)</f>
        <v>0</v>
      </c>
      <c r="P10" s="72">
        <f ca="1">IF(AND($K10=2,ACOMPANHAMENTO="BM"),P11,#REF!/$L10)</f>
        <v>0</v>
      </c>
      <c r="Q10" s="72">
        <f ca="1">IF(AND($K10=2,ACOMPANHAMENTO="BM"),Q11,#REF!/$L10)</f>
        <v>0</v>
      </c>
      <c r="R10" s="73">
        <f ca="1">IF(AND($K10=2,ACOMPANHAMENTO="BM"),R11,#REF!/$L10)</f>
        <v>0</v>
      </c>
    </row>
    <row r="11" spans="1:18" x14ac:dyDescent="0.35">
      <c r="A11" s="130"/>
      <c r="B11" s="131" t="s">
        <v>379</v>
      </c>
      <c r="C11" s="131"/>
      <c r="D11" s="131"/>
      <c r="E11" s="132"/>
      <c r="F11" s="76"/>
      <c r="G11" s="77"/>
      <c r="H11" s="78"/>
      <c r="I11" s="78"/>
      <c r="J11" s="78"/>
      <c r="K11" s="78"/>
      <c r="L11" s="78"/>
      <c r="M11" s="78"/>
      <c r="N11" s="78"/>
      <c r="O11" s="78"/>
      <c r="P11" s="78"/>
      <c r="Q11" s="78"/>
      <c r="R11" s="79"/>
    </row>
    <row r="12" spans="1:18" x14ac:dyDescent="0.35">
      <c r="A12" s="133" t="s">
        <v>155</v>
      </c>
      <c r="B12" s="134" t="s">
        <v>18</v>
      </c>
      <c r="C12" s="134"/>
      <c r="D12" s="134"/>
      <c r="E12" s="135">
        <v>134134.81</v>
      </c>
      <c r="F12" s="70" t="s">
        <v>492</v>
      </c>
      <c r="G12" s="71">
        <f ca="1">IF(AND($K12=2,ACOMPANHAMENTO="BM"),G13,#REF!/$L12)</f>
        <v>3.9800000000000002E-2</v>
      </c>
      <c r="H12" s="72">
        <f ca="1">IF(AND($K12=2,ACOMPANHAMENTO="BM"),H13,#REF!/$L12)</f>
        <v>0.21609999999999999</v>
      </c>
      <c r="I12" s="72">
        <f ca="1">IF(AND($K12=2,ACOMPANHAMENTO="BM"),I13,#REF!/$L12)</f>
        <v>0.26500000000000001</v>
      </c>
      <c r="J12" s="72">
        <f ca="1">IF(AND($K12=2,ACOMPANHAMENTO="BM"),J13,#REF!/$L12)</f>
        <v>0.31740000000000002</v>
      </c>
      <c r="K12" s="72">
        <f ca="1">IF(AND($K12=2,ACOMPANHAMENTO="BM"),K13,#REF!/$L12)</f>
        <v>0.15709999999999999</v>
      </c>
      <c r="L12" s="72">
        <f ca="1">IF(AND($K12=2,ACOMPANHAMENTO="BM"),L13,#REF!/$L12)</f>
        <v>4.5999999999999999E-3</v>
      </c>
      <c r="M12" s="72">
        <f ca="1">IF(AND($K12=2,ACOMPANHAMENTO="BM"),M13,#REF!/$L12)</f>
        <v>0</v>
      </c>
      <c r="N12" s="72">
        <f ca="1">IF(AND($K12=2,ACOMPANHAMENTO="BM"),N13,#REF!/$L12)</f>
        <v>0</v>
      </c>
      <c r="O12" s="72">
        <f ca="1">IF(AND($K12=2,ACOMPANHAMENTO="BM"),O13,#REF!/$L12)</f>
        <v>0</v>
      </c>
      <c r="P12" s="72">
        <f ca="1">IF(AND($K12=2,ACOMPANHAMENTO="BM"),P13,#REF!/$L12)</f>
        <v>0</v>
      </c>
      <c r="Q12" s="72">
        <f ca="1">IF(AND($K12=2,ACOMPANHAMENTO="BM"),Q13,#REF!/$L12)</f>
        <v>0</v>
      </c>
      <c r="R12" s="73">
        <f ca="1">IF(AND($K12=2,ACOMPANHAMENTO="BM"),R13,#REF!/$L12)</f>
        <v>0</v>
      </c>
    </row>
    <row r="13" spans="1:18" x14ac:dyDescent="0.35">
      <c r="A13" s="136"/>
      <c r="B13" s="137" t="s">
        <v>379</v>
      </c>
      <c r="C13" s="137"/>
      <c r="D13" s="137"/>
      <c r="E13" s="138"/>
      <c r="F13" s="76"/>
      <c r="G13" s="77">
        <v>3.9800000000000002E-2</v>
      </c>
      <c r="H13" s="78">
        <v>0.21609999999999999</v>
      </c>
      <c r="I13" s="78">
        <v>0.26500000000000001</v>
      </c>
      <c r="J13" s="78">
        <v>0.31740000000000002</v>
      </c>
      <c r="K13" s="78">
        <v>0.15709999999999999</v>
      </c>
      <c r="L13" s="78">
        <v>4.5999999999999999E-3</v>
      </c>
      <c r="M13" s="78"/>
      <c r="N13" s="78"/>
      <c r="O13" s="78"/>
      <c r="P13" s="78"/>
      <c r="Q13" s="78"/>
      <c r="R13" s="79"/>
    </row>
    <row r="14" spans="1:18" x14ac:dyDescent="0.35">
      <c r="A14" s="133" t="s">
        <v>158</v>
      </c>
      <c r="B14" s="134" t="s">
        <v>20</v>
      </c>
      <c r="C14" s="134"/>
      <c r="D14" s="134"/>
      <c r="E14" s="135">
        <v>45131.62</v>
      </c>
      <c r="F14" s="70" t="s">
        <v>492</v>
      </c>
      <c r="G14" s="71">
        <f ca="1">IF(AND($K14=2,ACOMPANHAMENTO="BM"),G15,#REF!/$L14)</f>
        <v>0.97521381577495736</v>
      </c>
      <c r="H14" s="72">
        <f ca="1">IF(AND($K14=2,ACOMPANHAMENTO="BM"),H15,#REF!/$L14)</f>
        <v>2.4786184225042668E-2</v>
      </c>
      <c r="I14" s="72">
        <f ca="1">IF(AND($K14=2,ACOMPANHAMENTO="BM"),I15,#REF!/$L14)</f>
        <v>0</v>
      </c>
      <c r="J14" s="72">
        <f ca="1">IF(AND($K14=2,ACOMPANHAMENTO="BM"),J15,#REF!/$L14)</f>
        <v>0</v>
      </c>
      <c r="K14" s="72">
        <f ca="1">IF(AND($K14=2,ACOMPANHAMENTO="BM"),K15,#REF!/$L14)</f>
        <v>0</v>
      </c>
      <c r="L14" s="72">
        <f ca="1">IF(AND($K14=2,ACOMPANHAMENTO="BM"),L15,#REF!/$L14)</f>
        <v>0</v>
      </c>
      <c r="M14" s="72">
        <f ca="1">IF(AND($K14=2,ACOMPANHAMENTO="BM"),M15,#REF!/$L14)</f>
        <v>0</v>
      </c>
      <c r="N14" s="72">
        <f ca="1">IF(AND($K14=2,ACOMPANHAMENTO="BM"),N15,#REF!/$L14)</f>
        <v>0</v>
      </c>
      <c r="O14" s="72">
        <f ca="1">IF(AND($K14=2,ACOMPANHAMENTO="BM"),O15,#REF!/$L14)</f>
        <v>0</v>
      </c>
      <c r="P14" s="72">
        <f ca="1">IF(AND($K14=2,ACOMPANHAMENTO="BM"),P15,#REF!/$L14)</f>
        <v>0</v>
      </c>
      <c r="Q14" s="72">
        <f ca="1">IF(AND($K14=2,ACOMPANHAMENTO="BM"),Q15,#REF!/$L14)</f>
        <v>0</v>
      </c>
      <c r="R14" s="73">
        <f ca="1">IF(AND($K14=2,ACOMPANHAMENTO="BM"),R15,#REF!/$L14)</f>
        <v>0</v>
      </c>
    </row>
    <row r="15" spans="1:18" x14ac:dyDescent="0.35">
      <c r="A15" s="136"/>
      <c r="B15" s="137" t="s">
        <v>379</v>
      </c>
      <c r="C15" s="137"/>
      <c r="D15" s="137"/>
      <c r="E15" s="138"/>
      <c r="F15" s="76"/>
      <c r="G15" s="77">
        <v>0.97521381577495736</v>
      </c>
      <c r="H15" s="78">
        <v>2.4786184225042668E-2</v>
      </c>
      <c r="I15" s="78"/>
      <c r="J15" s="78"/>
      <c r="K15" s="78"/>
      <c r="L15" s="78"/>
      <c r="M15" s="78"/>
      <c r="N15" s="78"/>
      <c r="O15" s="78"/>
      <c r="P15" s="78"/>
      <c r="Q15" s="78"/>
      <c r="R15" s="79"/>
    </row>
    <row r="16" spans="1:18" x14ac:dyDescent="0.35">
      <c r="A16" s="139" t="s">
        <v>191</v>
      </c>
      <c r="B16" s="134" t="s">
        <v>37</v>
      </c>
      <c r="C16" s="134"/>
      <c r="D16" s="134"/>
      <c r="E16" s="135">
        <v>69985.399999999994</v>
      </c>
      <c r="F16" s="70" t="s">
        <v>492</v>
      </c>
      <c r="G16" s="71">
        <f ca="1">IF(AND($K16=2,ACOMPANHAMENTO="BM"),G17,#REF!/$L16)</f>
        <v>1</v>
      </c>
      <c r="H16" s="72">
        <f ca="1">IF(AND($K16=2,ACOMPANHAMENTO="BM"),H17,#REF!/$L16)</f>
        <v>0</v>
      </c>
      <c r="I16" s="72">
        <f ca="1">IF(AND($K16=2,ACOMPANHAMENTO="BM"),I17,#REF!/$L16)</f>
        <v>0</v>
      </c>
      <c r="J16" s="72">
        <f ca="1">IF(AND($K16=2,ACOMPANHAMENTO="BM"),J17,#REF!/$L16)</f>
        <v>0</v>
      </c>
      <c r="K16" s="72">
        <f ca="1">IF(AND($K16=2,ACOMPANHAMENTO="BM"),K17,#REF!/$L16)</f>
        <v>0</v>
      </c>
      <c r="L16" s="72">
        <f ca="1">IF(AND($K16=2,ACOMPANHAMENTO="BM"),L17,#REF!/$L16)</f>
        <v>0</v>
      </c>
      <c r="M16" s="72">
        <f ca="1">IF(AND($K16=2,ACOMPANHAMENTO="BM"),M17,#REF!/$L16)</f>
        <v>0</v>
      </c>
      <c r="N16" s="72">
        <f ca="1">IF(AND($K16=2,ACOMPANHAMENTO="BM"),N17,#REF!/$L16)</f>
        <v>0</v>
      </c>
      <c r="O16" s="72">
        <f ca="1">IF(AND($K16=2,ACOMPANHAMENTO="BM"),O17,#REF!/$L16)</f>
        <v>0</v>
      </c>
      <c r="P16" s="72">
        <f ca="1">IF(AND($K16=2,ACOMPANHAMENTO="BM"),P17,#REF!/$L16)</f>
        <v>0</v>
      </c>
      <c r="Q16" s="72">
        <f ca="1">IF(AND($K16=2,ACOMPANHAMENTO="BM"),Q17,#REF!/$L16)</f>
        <v>0</v>
      </c>
      <c r="R16" s="73">
        <f ca="1">IF(AND($K16=2,ACOMPANHAMENTO="BM"),R17,#REF!/$L16)</f>
        <v>0</v>
      </c>
    </row>
    <row r="17" spans="1:18" x14ac:dyDescent="0.35">
      <c r="A17" s="140"/>
      <c r="B17" s="137" t="s">
        <v>379</v>
      </c>
      <c r="C17" s="137"/>
      <c r="D17" s="137"/>
      <c r="E17" s="138"/>
      <c r="F17" s="76"/>
      <c r="G17" s="77">
        <v>1</v>
      </c>
      <c r="H17" s="78"/>
      <c r="I17" s="78"/>
      <c r="J17" s="78"/>
      <c r="K17" s="78"/>
      <c r="L17" s="78"/>
      <c r="M17" s="78"/>
      <c r="N17" s="78"/>
      <c r="O17" s="78"/>
      <c r="P17" s="78"/>
      <c r="Q17" s="78"/>
      <c r="R17" s="79"/>
    </row>
    <row r="18" spans="1:18" x14ac:dyDescent="0.35">
      <c r="A18" s="133" t="s">
        <v>199</v>
      </c>
      <c r="B18" s="134" t="s">
        <v>42</v>
      </c>
      <c r="C18" s="134"/>
      <c r="D18" s="134"/>
      <c r="E18" s="135">
        <v>552214.92000000004</v>
      </c>
      <c r="F18" s="70" t="s">
        <v>492</v>
      </c>
      <c r="G18" s="71">
        <f ca="1">IF(AND($K18=2,ACOMPANHAMENTO="BM"),G19,#REF!/$L18)</f>
        <v>0</v>
      </c>
      <c r="H18" s="72">
        <f ca="1">IF(AND($K18=2,ACOMPANHAMENTO="BM"),H19,#REF!/$L18)</f>
        <v>1</v>
      </c>
      <c r="I18" s="72">
        <f ca="1">IF(AND($K18=2,ACOMPANHAMENTO="BM"),I19,#REF!/$L18)</f>
        <v>0</v>
      </c>
      <c r="J18" s="72">
        <f ca="1">IF(AND($K18=2,ACOMPANHAMENTO="BM"),J19,#REF!/$L18)</f>
        <v>0</v>
      </c>
      <c r="K18" s="72">
        <f ca="1">IF(AND($K18=2,ACOMPANHAMENTO="BM"),K19,#REF!/$L18)</f>
        <v>0</v>
      </c>
      <c r="L18" s="72">
        <f ca="1">IF(AND($K18=2,ACOMPANHAMENTO="BM"),L19,#REF!/$L18)</f>
        <v>0</v>
      </c>
      <c r="M18" s="72">
        <f ca="1">IF(AND($K18=2,ACOMPANHAMENTO="BM"),M19,#REF!/$L18)</f>
        <v>0</v>
      </c>
      <c r="N18" s="72">
        <f ca="1">IF(AND($K18=2,ACOMPANHAMENTO="BM"),N19,#REF!/$L18)</f>
        <v>0</v>
      </c>
      <c r="O18" s="72">
        <f ca="1">IF(AND($K18=2,ACOMPANHAMENTO="BM"),O19,#REF!/$L18)</f>
        <v>0</v>
      </c>
      <c r="P18" s="72">
        <f ca="1">IF(AND($K18=2,ACOMPANHAMENTO="BM"),P19,#REF!/$L18)</f>
        <v>0</v>
      </c>
      <c r="Q18" s="72">
        <f ca="1">IF(AND($K18=2,ACOMPANHAMENTO="BM"),Q19,#REF!/$L18)</f>
        <v>0</v>
      </c>
      <c r="R18" s="73">
        <f ca="1">IF(AND($K18=2,ACOMPANHAMENTO="BM"),R19,#REF!/$L18)</f>
        <v>0</v>
      </c>
    </row>
    <row r="19" spans="1:18" x14ac:dyDescent="0.35">
      <c r="A19" s="140"/>
      <c r="B19" s="137" t="s">
        <v>379</v>
      </c>
      <c r="C19" s="137"/>
      <c r="D19" s="137"/>
      <c r="E19" s="138"/>
      <c r="F19" s="76"/>
      <c r="G19" s="77"/>
      <c r="H19" s="78"/>
      <c r="I19" s="78"/>
      <c r="J19" s="78"/>
      <c r="K19" s="78"/>
      <c r="L19" s="78"/>
      <c r="M19" s="78"/>
      <c r="N19" s="78"/>
      <c r="O19" s="78"/>
      <c r="P19" s="78"/>
      <c r="Q19" s="78"/>
      <c r="R19" s="79"/>
    </row>
    <row r="20" spans="1:18" x14ac:dyDescent="0.35">
      <c r="A20" s="139" t="s">
        <v>200</v>
      </c>
      <c r="B20" s="134" t="s">
        <v>43</v>
      </c>
      <c r="C20" s="134"/>
      <c r="D20" s="134"/>
      <c r="E20" s="135">
        <v>2095.38</v>
      </c>
      <c r="F20" s="70" t="s">
        <v>492</v>
      </c>
      <c r="G20" s="71">
        <f ca="1">IF(AND($K20=2,ACOMPANHAMENTO="BM"),G21,#REF!/$L20)</f>
        <v>0</v>
      </c>
      <c r="H20" s="72">
        <f ca="1">IF(AND($K20=2,ACOMPANHAMENTO="BM"),H21,#REF!/$L20)</f>
        <v>1</v>
      </c>
      <c r="I20" s="72">
        <f ca="1">IF(AND($K20=2,ACOMPANHAMENTO="BM"),I21,#REF!/$L20)</f>
        <v>0</v>
      </c>
      <c r="J20" s="72">
        <f ca="1">IF(AND($K20=2,ACOMPANHAMENTO="BM"),J21,#REF!/$L20)</f>
        <v>0</v>
      </c>
      <c r="K20" s="72">
        <f ca="1">IF(AND($K20=2,ACOMPANHAMENTO="BM"),K21,#REF!/$L20)</f>
        <v>0</v>
      </c>
      <c r="L20" s="72">
        <f ca="1">IF(AND($K20=2,ACOMPANHAMENTO="BM"),L21,#REF!/$L20)</f>
        <v>0</v>
      </c>
      <c r="M20" s="72">
        <f ca="1">IF(AND($K20=2,ACOMPANHAMENTO="BM"),M21,#REF!/$L20)</f>
        <v>0</v>
      </c>
      <c r="N20" s="72">
        <f ca="1">IF(AND($K20=2,ACOMPANHAMENTO="BM"),N21,#REF!/$L20)</f>
        <v>0</v>
      </c>
      <c r="O20" s="72">
        <f ca="1">IF(AND($K20=2,ACOMPANHAMENTO="BM"),O21,#REF!/$L20)</f>
        <v>0</v>
      </c>
      <c r="P20" s="72">
        <f ca="1">IF(AND($K20=2,ACOMPANHAMENTO="BM"),P21,#REF!/$L20)</f>
        <v>0</v>
      </c>
      <c r="Q20" s="72">
        <f ca="1">IF(AND($K20=2,ACOMPANHAMENTO="BM"),Q21,#REF!/$L20)</f>
        <v>0</v>
      </c>
      <c r="R20" s="73">
        <f ca="1">IF(AND($K20=2,ACOMPANHAMENTO="BM"),R21,#REF!/$L20)</f>
        <v>0</v>
      </c>
    </row>
    <row r="21" spans="1:18" x14ac:dyDescent="0.35">
      <c r="A21" s="140"/>
      <c r="B21" s="137" t="s">
        <v>379</v>
      </c>
      <c r="C21" s="137"/>
      <c r="D21" s="137"/>
      <c r="E21" s="138"/>
      <c r="F21" s="76"/>
      <c r="G21" s="77"/>
      <c r="H21" s="78">
        <v>1</v>
      </c>
      <c r="I21" s="78"/>
      <c r="J21" s="78"/>
      <c r="K21" s="78"/>
      <c r="L21" s="78"/>
      <c r="M21" s="78"/>
      <c r="N21" s="78"/>
      <c r="O21" s="78"/>
      <c r="P21" s="78"/>
      <c r="Q21" s="78"/>
      <c r="R21" s="79"/>
    </row>
    <row r="22" spans="1:18" x14ac:dyDescent="0.35">
      <c r="A22" s="128" t="s">
        <v>212</v>
      </c>
      <c r="B22" s="195" t="s">
        <v>50</v>
      </c>
      <c r="C22" s="195"/>
      <c r="D22" s="195"/>
      <c r="E22" s="69">
        <v>429666.8</v>
      </c>
      <c r="F22" s="70" t="s">
        <v>492</v>
      </c>
      <c r="G22" s="71">
        <f ca="1">IF(AND($K22=2,ACOMPANHAMENTO="BM"),G23,#REF!/$L22)</f>
        <v>0</v>
      </c>
      <c r="H22" s="72">
        <f ca="1">IF(AND($K22=2,ACOMPANHAMENTO="BM"),H23,#REF!/$L22)</f>
        <v>1</v>
      </c>
      <c r="I22" s="72">
        <f ca="1">IF(AND($K22=2,ACOMPANHAMENTO="BM"),I23,#REF!/$L22)</f>
        <v>0</v>
      </c>
      <c r="J22" s="72">
        <f ca="1">IF(AND($K22=2,ACOMPANHAMENTO="BM"),J23,#REF!/$L22)</f>
        <v>0</v>
      </c>
      <c r="K22" s="72">
        <f ca="1">IF(AND($K22=2,ACOMPANHAMENTO="BM"),K23,#REF!/$L22)</f>
        <v>0</v>
      </c>
      <c r="L22" s="72">
        <f ca="1">IF(AND($K22=2,ACOMPANHAMENTO="BM"),L23,#REF!/$L22)</f>
        <v>0</v>
      </c>
      <c r="M22" s="72">
        <f ca="1">IF(AND($K22=2,ACOMPANHAMENTO="BM"),M23,#REF!/$L22)</f>
        <v>0</v>
      </c>
      <c r="N22" s="72">
        <f ca="1">IF(AND($K22=2,ACOMPANHAMENTO="BM"),N23,#REF!/$L22)</f>
        <v>0</v>
      </c>
      <c r="O22" s="72">
        <f ca="1">IF(AND($K22=2,ACOMPANHAMENTO="BM"),O23,#REF!/$L22)</f>
        <v>0</v>
      </c>
      <c r="P22" s="72">
        <f ca="1">IF(AND($K22=2,ACOMPANHAMENTO="BM"),P23,#REF!/$L22)</f>
        <v>0</v>
      </c>
      <c r="Q22" s="72">
        <f ca="1">IF(AND($K22=2,ACOMPANHAMENTO="BM"),Q23,#REF!/$L22)</f>
        <v>0</v>
      </c>
      <c r="R22" s="73">
        <f ca="1">IF(AND($K22=2,ACOMPANHAMENTO="BM"),R23,#REF!/$L22)</f>
        <v>0</v>
      </c>
    </row>
    <row r="23" spans="1:18" x14ac:dyDescent="0.35">
      <c r="A23" s="129"/>
      <c r="B23" s="196"/>
      <c r="C23" s="196"/>
      <c r="D23" s="196"/>
      <c r="E23" s="75"/>
      <c r="F23" s="76"/>
      <c r="G23" s="77"/>
      <c r="H23" s="78">
        <v>1</v>
      </c>
      <c r="I23" s="78"/>
      <c r="J23" s="78"/>
      <c r="K23" s="78"/>
      <c r="L23" s="78"/>
      <c r="M23" s="78"/>
      <c r="N23" s="78"/>
      <c r="O23" s="78"/>
      <c r="P23" s="78"/>
      <c r="Q23" s="78"/>
      <c r="R23" s="79"/>
    </row>
    <row r="24" spans="1:18" x14ac:dyDescent="0.35">
      <c r="A24" s="128" t="s">
        <v>228</v>
      </c>
      <c r="B24" s="68" t="s">
        <v>59</v>
      </c>
      <c r="C24" s="68"/>
      <c r="D24" s="68"/>
      <c r="E24" s="69">
        <v>120452.74</v>
      </c>
      <c r="F24" s="70" t="s">
        <v>492</v>
      </c>
      <c r="G24" s="71">
        <f ca="1">IF(AND($K24=2,ACOMPANHAMENTO="BM"),G25,#REF!/$L24)</f>
        <v>0</v>
      </c>
      <c r="H24" s="72">
        <f ca="1">IF(AND($K24=2,ACOMPANHAMENTO="BM"),H25,#REF!/$L24)</f>
        <v>1</v>
      </c>
      <c r="I24" s="72">
        <f ca="1">IF(AND($K24=2,ACOMPANHAMENTO="BM"),I25,#REF!/$L24)</f>
        <v>0</v>
      </c>
      <c r="J24" s="72">
        <f ca="1">IF(AND($K24=2,ACOMPANHAMENTO="BM"),J25,#REF!/$L24)</f>
        <v>0</v>
      </c>
      <c r="K24" s="72">
        <f ca="1">IF(AND($K24=2,ACOMPANHAMENTO="BM"),K25,#REF!/$L24)</f>
        <v>0</v>
      </c>
      <c r="L24" s="72">
        <f ca="1">IF(AND($K24=2,ACOMPANHAMENTO="BM"),L25,#REF!/$L24)</f>
        <v>0</v>
      </c>
      <c r="M24" s="72">
        <f ca="1">IF(AND($K24=2,ACOMPANHAMENTO="BM"),M25,#REF!/$L24)</f>
        <v>0</v>
      </c>
      <c r="N24" s="72">
        <f ca="1">IF(AND($K24=2,ACOMPANHAMENTO="BM"),N25,#REF!/$L24)</f>
        <v>0</v>
      </c>
      <c r="O24" s="72">
        <f ca="1">IF(AND($K24=2,ACOMPANHAMENTO="BM"),O25,#REF!/$L24)</f>
        <v>0</v>
      </c>
      <c r="P24" s="72">
        <f ca="1">IF(AND($K24=2,ACOMPANHAMENTO="BM"),P25,#REF!/$L24)</f>
        <v>0</v>
      </c>
      <c r="Q24" s="72">
        <f ca="1">IF(AND($K24=2,ACOMPANHAMENTO="BM"),Q25,#REF!/$L24)</f>
        <v>0</v>
      </c>
      <c r="R24" s="73">
        <f ca="1">IF(AND($K24=2,ACOMPANHAMENTO="BM"),R25,#REF!/$L24)</f>
        <v>0</v>
      </c>
    </row>
    <row r="25" spans="1:18" x14ac:dyDescent="0.35">
      <c r="A25" s="129"/>
      <c r="B25" s="74" t="s">
        <v>379</v>
      </c>
      <c r="C25" s="74"/>
      <c r="D25" s="74"/>
      <c r="E25" s="75"/>
      <c r="F25" s="76"/>
      <c r="G25" s="77"/>
      <c r="H25" s="78">
        <v>1</v>
      </c>
      <c r="I25" s="78"/>
      <c r="J25" s="78"/>
      <c r="K25" s="78"/>
      <c r="L25" s="78"/>
      <c r="M25" s="78"/>
      <c r="N25" s="78"/>
      <c r="O25" s="78"/>
      <c r="P25" s="78"/>
      <c r="Q25" s="78"/>
      <c r="R25" s="79"/>
    </row>
    <row r="26" spans="1:18" x14ac:dyDescent="0.35">
      <c r="A26" s="139" t="s">
        <v>254</v>
      </c>
      <c r="B26" s="197" t="s">
        <v>73</v>
      </c>
      <c r="C26" s="197"/>
      <c r="D26" s="197"/>
      <c r="E26" s="135">
        <v>2036195</v>
      </c>
      <c r="F26" s="70" t="s">
        <v>492</v>
      </c>
      <c r="G26" s="71">
        <f ca="1">IF(AND($K26=2,ACOMPANHAMENTO="BM"),G27,#REF!/$L26)</f>
        <v>0</v>
      </c>
      <c r="H26" s="72">
        <f ca="1">IF(AND($K26=2,ACOMPANHAMENTO="BM"),H27,#REF!/$L26)</f>
        <v>1.0934828538032949E-2</v>
      </c>
      <c r="I26" s="72">
        <f ca="1">IF(AND($K26=2,ACOMPANHAMENTO="BM"),I27,#REF!/$L26)</f>
        <v>0.42471571082582948</v>
      </c>
      <c r="J26" s="72">
        <f ca="1">IF(AND($K26=2,ACOMPANHAMENTO="BM"),J27,#REF!/$L26)</f>
        <v>0.56434946063613756</v>
      </c>
      <c r="K26" s="72">
        <f ca="1">IF(AND($K26=2,ACOMPANHAMENTO="BM"),K27,#REF!/$L26)</f>
        <v>0</v>
      </c>
      <c r="L26" s="72">
        <f ca="1">IF(AND($K26=2,ACOMPANHAMENTO="BM"),L27,#REF!/$L26)</f>
        <v>0</v>
      </c>
      <c r="M26" s="72">
        <f ca="1">IF(AND($K26=2,ACOMPANHAMENTO="BM"),M27,#REF!/$L26)</f>
        <v>0</v>
      </c>
      <c r="N26" s="72">
        <f ca="1">IF(AND($K26=2,ACOMPANHAMENTO="BM"),N27,#REF!/$L26)</f>
        <v>0</v>
      </c>
      <c r="O26" s="72">
        <f ca="1">IF(AND($K26=2,ACOMPANHAMENTO="BM"),O27,#REF!/$L26)</f>
        <v>0</v>
      </c>
      <c r="P26" s="72">
        <f ca="1">IF(AND($K26=2,ACOMPANHAMENTO="BM"),P27,#REF!/$L26)</f>
        <v>0</v>
      </c>
      <c r="Q26" s="72">
        <f ca="1">IF(AND($K26=2,ACOMPANHAMENTO="BM"),Q27,#REF!/$L26)</f>
        <v>0</v>
      </c>
      <c r="R26" s="73">
        <f ca="1">IF(AND($K26=2,ACOMPANHAMENTO="BM"),R27,#REF!/$L26)</f>
        <v>0</v>
      </c>
    </row>
    <row r="27" spans="1:18" x14ac:dyDescent="0.35">
      <c r="A27" s="140"/>
      <c r="B27" s="198"/>
      <c r="C27" s="198"/>
      <c r="D27" s="198"/>
      <c r="E27" s="138"/>
      <c r="F27" s="76"/>
      <c r="G27" s="77"/>
      <c r="H27" s="78"/>
      <c r="I27" s="78"/>
      <c r="J27" s="78"/>
      <c r="K27" s="78"/>
      <c r="L27" s="78"/>
      <c r="M27" s="78"/>
      <c r="N27" s="78"/>
      <c r="O27" s="78"/>
      <c r="P27" s="78"/>
      <c r="Q27" s="78"/>
      <c r="R27" s="79"/>
    </row>
    <row r="28" spans="1:18" x14ac:dyDescent="0.35">
      <c r="A28" s="128" t="s">
        <v>255</v>
      </c>
      <c r="B28" s="68" t="s">
        <v>74</v>
      </c>
      <c r="C28" s="68"/>
      <c r="D28" s="68"/>
      <c r="E28" s="69">
        <v>887069.45</v>
      </c>
      <c r="F28" s="70" t="s">
        <v>492</v>
      </c>
      <c r="G28" s="71">
        <f ca="1">IF(AND($K28=2,ACOMPANHAMENTO="BM"),G29,#REF!/$L28)</f>
        <v>0</v>
      </c>
      <c r="H28" s="72">
        <f ca="1">IF(AND($K28=2,ACOMPANHAMENTO="BM"),H29,#REF!/$L28)</f>
        <v>2.5100000000000001E-2</v>
      </c>
      <c r="I28" s="72">
        <f ca="1">IF(AND($K28=2,ACOMPANHAMENTO="BM"),I29,#REF!/$L28)</f>
        <v>0.97489999999999999</v>
      </c>
      <c r="J28" s="72">
        <f ca="1">IF(AND($K28=2,ACOMPANHAMENTO="BM"),J29,#REF!/$L28)</f>
        <v>0</v>
      </c>
      <c r="K28" s="72">
        <f ca="1">IF(AND($K28=2,ACOMPANHAMENTO="BM"),K29,#REF!/$L28)</f>
        <v>0</v>
      </c>
      <c r="L28" s="72">
        <f ca="1">IF(AND($K28=2,ACOMPANHAMENTO="BM"),L29,#REF!/$L28)</f>
        <v>0</v>
      </c>
      <c r="M28" s="72">
        <f ca="1">IF(AND($K28=2,ACOMPANHAMENTO="BM"),M29,#REF!/$L28)</f>
        <v>0</v>
      </c>
      <c r="N28" s="72">
        <f ca="1">IF(AND($K28=2,ACOMPANHAMENTO="BM"),N29,#REF!/$L28)</f>
        <v>0</v>
      </c>
      <c r="O28" s="72">
        <f ca="1">IF(AND($K28=2,ACOMPANHAMENTO="BM"),O29,#REF!/$L28)</f>
        <v>0</v>
      </c>
      <c r="P28" s="72">
        <f ca="1">IF(AND($K28=2,ACOMPANHAMENTO="BM"),P29,#REF!/$L28)</f>
        <v>0</v>
      </c>
      <c r="Q28" s="72">
        <f ca="1">IF(AND($K28=2,ACOMPANHAMENTO="BM"),Q29,#REF!/$L28)</f>
        <v>0</v>
      </c>
      <c r="R28" s="73">
        <f ca="1">IF(AND($K28=2,ACOMPANHAMENTO="BM"),R29,#REF!/$L28)</f>
        <v>0</v>
      </c>
    </row>
    <row r="29" spans="1:18" x14ac:dyDescent="0.35">
      <c r="A29" s="129"/>
      <c r="B29" s="74" t="s">
        <v>379</v>
      </c>
      <c r="C29" s="74"/>
      <c r="D29" s="74"/>
      <c r="E29" s="75"/>
      <c r="F29" s="76"/>
      <c r="G29" s="77"/>
      <c r="H29" s="78">
        <v>2.5100000000000001E-2</v>
      </c>
      <c r="I29" s="78">
        <v>0.97489999999999999</v>
      </c>
      <c r="J29" s="78"/>
      <c r="K29" s="78"/>
      <c r="L29" s="78"/>
      <c r="M29" s="78"/>
      <c r="N29" s="78"/>
      <c r="O29" s="78"/>
      <c r="P29" s="78"/>
      <c r="Q29" s="78"/>
      <c r="R29" s="79"/>
    </row>
    <row r="30" spans="1:18" x14ac:dyDescent="0.35">
      <c r="A30" s="128" t="s">
        <v>281</v>
      </c>
      <c r="B30" s="68" t="s">
        <v>87</v>
      </c>
      <c r="C30" s="68"/>
      <c r="D30" s="68"/>
      <c r="E30" s="69">
        <v>1149125.55</v>
      </c>
      <c r="F30" s="70" t="s">
        <v>492</v>
      </c>
      <c r="G30" s="71">
        <f ca="1">IF(AND($K30=2,ACOMPANHAMENTO="BM"),G31,#REF!/$L30)</f>
        <v>0</v>
      </c>
      <c r="H30" s="72">
        <f ca="1">IF(AND($K30=2,ACOMPANHAMENTO="BM"),H31,#REF!/$L30)</f>
        <v>0</v>
      </c>
      <c r="I30" s="72">
        <f ca="1">IF(AND($K30=2,ACOMPANHAMENTO="BM"),I31,#REF!/$L30)</f>
        <v>0</v>
      </c>
      <c r="J30" s="72">
        <f ca="1">IF(AND($K30=2,ACOMPANHAMENTO="BM"),J31,#REF!/$L30)</f>
        <v>1</v>
      </c>
      <c r="K30" s="72">
        <f ca="1">IF(AND($K30=2,ACOMPANHAMENTO="BM"),K31,#REF!/$L30)</f>
        <v>0</v>
      </c>
      <c r="L30" s="72">
        <f ca="1">IF(AND($K30=2,ACOMPANHAMENTO="BM"),L31,#REF!/$L30)</f>
        <v>0</v>
      </c>
      <c r="M30" s="72">
        <f ca="1">IF(AND($K30=2,ACOMPANHAMENTO="BM"),M31,#REF!/$L30)</f>
        <v>0</v>
      </c>
      <c r="N30" s="72">
        <f ca="1">IF(AND($K30=2,ACOMPANHAMENTO="BM"),N31,#REF!/$L30)</f>
        <v>0</v>
      </c>
      <c r="O30" s="72">
        <f ca="1">IF(AND($K30=2,ACOMPANHAMENTO="BM"),O31,#REF!/$L30)</f>
        <v>0</v>
      </c>
      <c r="P30" s="72">
        <f ca="1">IF(AND($K30=2,ACOMPANHAMENTO="BM"),P31,#REF!/$L30)</f>
        <v>0</v>
      </c>
      <c r="Q30" s="72">
        <f ca="1">IF(AND($K30=2,ACOMPANHAMENTO="BM"),Q31,#REF!/$L30)</f>
        <v>0</v>
      </c>
      <c r="R30" s="73">
        <f ca="1">IF(AND($K30=2,ACOMPANHAMENTO="BM"),R31,#REF!/$L30)</f>
        <v>0</v>
      </c>
    </row>
    <row r="31" spans="1:18" x14ac:dyDescent="0.35">
      <c r="A31" s="129"/>
      <c r="B31" s="74" t="s">
        <v>379</v>
      </c>
      <c r="C31" s="74"/>
      <c r="D31" s="74"/>
      <c r="E31" s="75"/>
      <c r="F31" s="76"/>
      <c r="G31" s="77"/>
      <c r="H31" s="78"/>
      <c r="I31" s="78"/>
      <c r="J31" s="78">
        <v>1</v>
      </c>
      <c r="K31" s="78"/>
      <c r="L31" s="78"/>
      <c r="M31" s="78"/>
      <c r="N31" s="78"/>
      <c r="O31" s="78"/>
      <c r="P31" s="78"/>
      <c r="Q31" s="78"/>
      <c r="R31" s="79"/>
    </row>
    <row r="32" spans="1:18" x14ac:dyDescent="0.35">
      <c r="A32" s="139" t="s">
        <v>315</v>
      </c>
      <c r="B32" s="199" t="s">
        <v>102</v>
      </c>
      <c r="C32" s="199"/>
      <c r="D32" s="199"/>
      <c r="E32" s="135">
        <v>324296.02</v>
      </c>
      <c r="F32" s="70" t="s">
        <v>492</v>
      </c>
      <c r="G32" s="71">
        <f ca="1">IF(AND($K32=2,ACOMPANHAMENTO="BM"),G33,#REF!/$L32)</f>
        <v>0</v>
      </c>
      <c r="H32" s="72">
        <f ca="1">IF(AND($K32=2,ACOMPANHAMENTO="BM"),H33,#REF!/$L32)</f>
        <v>0</v>
      </c>
      <c r="I32" s="72">
        <f ca="1">IF(AND($K32=2,ACOMPANHAMENTO="BM"),I33,#REF!/$L32)</f>
        <v>0</v>
      </c>
      <c r="J32" s="72">
        <f ca="1">IF(AND($K32=2,ACOMPANHAMENTO="BM"),J33,#REF!/$L32)</f>
        <v>7.1994377235958681E-2</v>
      </c>
      <c r="K32" s="72">
        <f ca="1">IF(AND($K32=2,ACOMPANHAMENTO="BM"),K33,#REF!/$L32)</f>
        <v>0.9280056227640413</v>
      </c>
      <c r="L32" s="72">
        <f ca="1">IF(AND($K32=2,ACOMPANHAMENTO="BM"),L33,#REF!/$L32)</f>
        <v>0</v>
      </c>
      <c r="M32" s="72">
        <f ca="1">IF(AND($K32=2,ACOMPANHAMENTO="BM"),M33,#REF!/$L32)</f>
        <v>0</v>
      </c>
      <c r="N32" s="72">
        <f ca="1">IF(AND($K32=2,ACOMPANHAMENTO="BM"),N33,#REF!/$L32)</f>
        <v>0</v>
      </c>
      <c r="O32" s="72">
        <f ca="1">IF(AND($K32=2,ACOMPANHAMENTO="BM"),O33,#REF!/$L32)</f>
        <v>0</v>
      </c>
      <c r="P32" s="72">
        <f ca="1">IF(AND($K32=2,ACOMPANHAMENTO="BM"),P33,#REF!/$L32)</f>
        <v>0</v>
      </c>
      <c r="Q32" s="72">
        <f ca="1">IF(AND($K32=2,ACOMPANHAMENTO="BM"),Q33,#REF!/$L32)</f>
        <v>0</v>
      </c>
      <c r="R32" s="73">
        <f ca="1">IF(AND($K32=2,ACOMPANHAMENTO="BM"),R33,#REF!/$L32)</f>
        <v>0</v>
      </c>
    </row>
    <row r="33" spans="1:18" x14ac:dyDescent="0.35">
      <c r="A33" s="140"/>
      <c r="B33" s="200"/>
      <c r="C33" s="200"/>
      <c r="D33" s="200"/>
      <c r="E33" s="138"/>
      <c r="F33" s="76"/>
      <c r="G33" s="77"/>
      <c r="H33" s="78"/>
      <c r="I33" s="78"/>
      <c r="J33" s="78"/>
      <c r="K33" s="78"/>
      <c r="L33" s="78"/>
      <c r="M33" s="78"/>
      <c r="N33" s="78"/>
      <c r="O33" s="78"/>
      <c r="P33" s="78"/>
      <c r="Q33" s="78"/>
      <c r="R33" s="79"/>
    </row>
    <row r="34" spans="1:18" x14ac:dyDescent="0.35">
      <c r="A34" s="128" t="s">
        <v>316</v>
      </c>
      <c r="B34" s="68" t="s">
        <v>103</v>
      </c>
      <c r="C34" s="68"/>
      <c r="D34" s="68"/>
      <c r="E34" s="69">
        <v>23347.49</v>
      </c>
      <c r="F34" s="70" t="s">
        <v>492</v>
      </c>
      <c r="G34" s="71">
        <f ca="1">IF(AND($K34=2,ACOMPANHAMENTO="BM"),G35,#REF!/$L34)</f>
        <v>0</v>
      </c>
      <c r="H34" s="72">
        <f ca="1">IF(AND($K34=2,ACOMPANHAMENTO="BM"),H35,#REF!/$L34)</f>
        <v>0</v>
      </c>
      <c r="I34" s="72">
        <f ca="1">IF(AND($K34=2,ACOMPANHAMENTO="BM"),I35,#REF!/$L34)</f>
        <v>0</v>
      </c>
      <c r="J34" s="72">
        <f ca="1">IF(AND($K34=2,ACOMPANHAMENTO="BM"),J35,#REF!/$L34)</f>
        <v>1</v>
      </c>
      <c r="K34" s="72">
        <f ca="1">IF(AND($K34=2,ACOMPANHAMENTO="BM"),K35,#REF!/$L34)</f>
        <v>0</v>
      </c>
      <c r="L34" s="72">
        <f ca="1">IF(AND($K34=2,ACOMPANHAMENTO="BM"),L35,#REF!/$L34)</f>
        <v>0</v>
      </c>
      <c r="M34" s="72">
        <f ca="1">IF(AND($K34=2,ACOMPANHAMENTO="BM"),M35,#REF!/$L34)</f>
        <v>0</v>
      </c>
      <c r="N34" s="72">
        <f ca="1">IF(AND($K34=2,ACOMPANHAMENTO="BM"),N35,#REF!/$L34)</f>
        <v>0</v>
      </c>
      <c r="O34" s="72">
        <f ca="1">IF(AND($K34=2,ACOMPANHAMENTO="BM"),O35,#REF!/$L34)</f>
        <v>0</v>
      </c>
      <c r="P34" s="72">
        <f ca="1">IF(AND($K34=2,ACOMPANHAMENTO="BM"),P35,#REF!/$L34)</f>
        <v>0</v>
      </c>
      <c r="Q34" s="72">
        <f ca="1">IF(AND($K34=2,ACOMPANHAMENTO="BM"),Q35,#REF!/$L34)</f>
        <v>0</v>
      </c>
      <c r="R34" s="73">
        <f ca="1">IF(AND($K34=2,ACOMPANHAMENTO="BM"),R35,#REF!/$L34)</f>
        <v>0</v>
      </c>
    </row>
    <row r="35" spans="1:18" x14ac:dyDescent="0.35">
      <c r="A35" s="129"/>
      <c r="B35" s="74" t="s">
        <v>379</v>
      </c>
      <c r="C35" s="74"/>
      <c r="D35" s="74"/>
      <c r="E35" s="75"/>
      <c r="F35" s="76"/>
      <c r="G35" s="77"/>
      <c r="H35" s="78"/>
      <c r="I35" s="78"/>
      <c r="J35" s="78">
        <v>1</v>
      </c>
      <c r="K35" s="78"/>
      <c r="L35" s="78"/>
      <c r="M35" s="78"/>
      <c r="N35" s="78"/>
      <c r="O35" s="78"/>
      <c r="P35" s="78"/>
      <c r="Q35" s="78"/>
      <c r="R35" s="79"/>
    </row>
    <row r="36" spans="1:18" x14ac:dyDescent="0.35">
      <c r="A36" s="128" t="s">
        <v>320</v>
      </c>
      <c r="B36" s="68" t="s">
        <v>104</v>
      </c>
      <c r="C36" s="68"/>
      <c r="D36" s="68"/>
      <c r="E36" s="69">
        <v>300948.53000000003</v>
      </c>
      <c r="F36" s="70" t="s">
        <v>492</v>
      </c>
      <c r="G36" s="71">
        <f ca="1">IF(AND($K36=2,ACOMPANHAMENTO="BM"),G37,#REF!/$L36)</f>
        <v>0</v>
      </c>
      <c r="H36" s="72">
        <f ca="1">IF(AND($K36=2,ACOMPANHAMENTO="BM"),H37,#REF!/$L36)</f>
        <v>0</v>
      </c>
      <c r="I36" s="72">
        <f ca="1">IF(AND($K36=2,ACOMPANHAMENTO="BM"),I37,#REF!/$L36)</f>
        <v>0</v>
      </c>
      <c r="J36" s="72">
        <f ca="1">IF(AND($K36=2,ACOMPANHAMENTO="BM"),J37,#REF!/$L36)</f>
        <v>0</v>
      </c>
      <c r="K36" s="72">
        <f ca="1">IF(AND($K36=2,ACOMPANHAMENTO="BM"),K37,#REF!/$L36)</f>
        <v>1</v>
      </c>
      <c r="L36" s="72">
        <f ca="1">IF(AND($K36=2,ACOMPANHAMENTO="BM"),L37,#REF!/$L36)</f>
        <v>0</v>
      </c>
      <c r="M36" s="72">
        <f ca="1">IF(AND($K36=2,ACOMPANHAMENTO="BM"),M37,#REF!/$L36)</f>
        <v>0</v>
      </c>
      <c r="N36" s="72">
        <f ca="1">IF(AND($K36=2,ACOMPANHAMENTO="BM"),N37,#REF!/$L36)</f>
        <v>0</v>
      </c>
      <c r="O36" s="72">
        <f ca="1">IF(AND($K36=2,ACOMPANHAMENTO="BM"),O37,#REF!/$L36)</f>
        <v>0</v>
      </c>
      <c r="P36" s="72">
        <f ca="1">IF(AND($K36=2,ACOMPANHAMENTO="BM"),P37,#REF!/$L36)</f>
        <v>0</v>
      </c>
      <c r="Q36" s="72">
        <f ca="1">IF(AND($K36=2,ACOMPANHAMENTO="BM"),Q37,#REF!/$L36)</f>
        <v>0</v>
      </c>
      <c r="R36" s="73">
        <f ca="1">IF(AND($K36=2,ACOMPANHAMENTO="BM"),R37,#REF!/$L36)</f>
        <v>0</v>
      </c>
    </row>
    <row r="37" spans="1:18" x14ac:dyDescent="0.35">
      <c r="A37" s="129"/>
      <c r="B37" s="74" t="s">
        <v>379</v>
      </c>
      <c r="C37" s="74"/>
      <c r="D37" s="74"/>
      <c r="E37" s="75"/>
      <c r="F37" s="76"/>
      <c r="G37" s="77"/>
      <c r="H37" s="78"/>
      <c r="I37" s="78"/>
      <c r="J37" s="78"/>
      <c r="K37" s="78">
        <v>1</v>
      </c>
      <c r="L37" s="78"/>
      <c r="M37" s="78"/>
      <c r="N37" s="78"/>
      <c r="O37" s="78"/>
      <c r="P37" s="78"/>
      <c r="Q37" s="78"/>
      <c r="R37" s="79"/>
    </row>
    <row r="38" spans="1:18" x14ac:dyDescent="0.35">
      <c r="A38" s="139" t="s">
        <v>325</v>
      </c>
      <c r="B38" s="134" t="s">
        <v>107</v>
      </c>
      <c r="C38" s="134"/>
      <c r="D38" s="134"/>
      <c r="E38" s="135">
        <v>199996.65</v>
      </c>
      <c r="F38" s="70" t="s">
        <v>492</v>
      </c>
      <c r="G38" s="71">
        <f ca="1">IF(AND($K38=2,ACOMPANHAMENTO="BM"),G39,#REF!/$L38)</f>
        <v>0</v>
      </c>
      <c r="H38" s="72">
        <f ca="1">IF(AND($K38=2,ACOMPANHAMENTO="BM"),H39,#REF!/$L38)</f>
        <v>0</v>
      </c>
      <c r="I38" s="72">
        <f ca="1">IF(AND($K38=2,ACOMPANHAMENTO="BM"),I39,#REF!/$L38)</f>
        <v>0</v>
      </c>
      <c r="J38" s="72">
        <f ca="1">IF(AND($K38=2,ACOMPANHAMENTO="BM"),J39,#REF!/$L38)</f>
        <v>0</v>
      </c>
      <c r="K38" s="72">
        <f ca="1">IF(AND($K38=2,ACOMPANHAMENTO="BM"),K39,#REF!/$L38)</f>
        <v>1</v>
      </c>
      <c r="L38" s="72">
        <f ca="1">IF(AND($K38=2,ACOMPANHAMENTO="BM"),L39,#REF!/$L38)</f>
        <v>0</v>
      </c>
      <c r="M38" s="72">
        <f ca="1">IF(AND($K38=2,ACOMPANHAMENTO="BM"),M39,#REF!/$L38)</f>
        <v>0</v>
      </c>
      <c r="N38" s="72">
        <f ca="1">IF(AND($K38=2,ACOMPANHAMENTO="BM"),N39,#REF!/$L38)</f>
        <v>0</v>
      </c>
      <c r="O38" s="72">
        <f ca="1">IF(AND($K38=2,ACOMPANHAMENTO="BM"),O39,#REF!/$L38)</f>
        <v>0</v>
      </c>
      <c r="P38" s="72">
        <f ca="1">IF(AND($K38=2,ACOMPANHAMENTO="BM"),P39,#REF!/$L38)</f>
        <v>0</v>
      </c>
      <c r="Q38" s="72">
        <f ca="1">IF(AND($K38=2,ACOMPANHAMENTO="BM"),Q39,#REF!/$L38)</f>
        <v>0</v>
      </c>
      <c r="R38" s="73">
        <f ca="1">IF(AND($K38=2,ACOMPANHAMENTO="BM"),R39,#REF!/$L38)</f>
        <v>0</v>
      </c>
    </row>
    <row r="39" spans="1:18" x14ac:dyDescent="0.35">
      <c r="A39" s="140"/>
      <c r="B39" s="137" t="s">
        <v>379</v>
      </c>
      <c r="C39" s="137"/>
      <c r="D39" s="137"/>
      <c r="E39" s="138"/>
      <c r="F39" s="76"/>
      <c r="G39" s="77"/>
      <c r="H39" s="78"/>
      <c r="I39" s="78"/>
      <c r="J39" s="78"/>
      <c r="K39" s="78">
        <v>1</v>
      </c>
      <c r="L39" s="78"/>
      <c r="M39" s="78"/>
      <c r="N39" s="78"/>
      <c r="O39" s="78"/>
      <c r="P39" s="78"/>
      <c r="Q39" s="78"/>
      <c r="R39" s="79"/>
    </row>
    <row r="40" spans="1:18" x14ac:dyDescent="0.35">
      <c r="A40" s="133" t="s">
        <v>373</v>
      </c>
      <c r="B40" s="134" t="s">
        <v>125</v>
      </c>
      <c r="C40" s="134"/>
      <c r="D40" s="134"/>
      <c r="E40" s="135">
        <v>24239.82</v>
      </c>
      <c r="F40" s="70" t="s">
        <v>492</v>
      </c>
      <c r="G40" s="71">
        <f ca="1">IF(AND($K40=2,ACOMPANHAMENTO="BM"),G41,#REF!/$L40)</f>
        <v>0</v>
      </c>
      <c r="H40" s="72">
        <f ca="1">IF(AND($K40=2,ACOMPANHAMENTO="BM"),H41,#REF!/$L40)</f>
        <v>0</v>
      </c>
      <c r="I40" s="72">
        <f ca="1">IF(AND($K40=2,ACOMPANHAMENTO="BM"),I41,#REF!/$L40)</f>
        <v>0</v>
      </c>
      <c r="J40" s="72">
        <f ca="1">IF(AND($K40=2,ACOMPANHAMENTO="BM"),J41,#REF!/$L40)</f>
        <v>0</v>
      </c>
      <c r="K40" s="72">
        <f ca="1">IF(AND($K40=2,ACOMPANHAMENTO="BM"),K41,#REF!/$L40)</f>
        <v>0.5494</v>
      </c>
      <c r="L40" s="72">
        <f ca="1">IF(AND($K40=2,ACOMPANHAMENTO="BM"),L41,#REF!/$L40)</f>
        <v>0.4506</v>
      </c>
      <c r="M40" s="72">
        <f ca="1">IF(AND($K40=2,ACOMPANHAMENTO="BM"),M41,#REF!/$L40)</f>
        <v>0</v>
      </c>
      <c r="N40" s="72">
        <f ca="1">IF(AND($K40=2,ACOMPANHAMENTO="BM"),N41,#REF!/$L40)</f>
        <v>0</v>
      </c>
      <c r="O40" s="72">
        <f ca="1">IF(AND($K40=2,ACOMPANHAMENTO="BM"),O41,#REF!/$L40)</f>
        <v>0</v>
      </c>
      <c r="P40" s="72">
        <f ca="1">IF(AND($K40=2,ACOMPANHAMENTO="BM"),P41,#REF!/$L40)</f>
        <v>0</v>
      </c>
      <c r="Q40" s="72">
        <f ca="1">IF(AND($K40=2,ACOMPANHAMENTO="BM"),Q41,#REF!/$L40)</f>
        <v>0</v>
      </c>
      <c r="R40" s="73">
        <f ca="1">IF(AND($K40=2,ACOMPANHAMENTO="BM"),R41,#REF!/$L40)</f>
        <v>0</v>
      </c>
    </row>
    <row r="41" spans="1:18" x14ac:dyDescent="0.35">
      <c r="A41" s="136"/>
      <c r="B41" s="137"/>
      <c r="C41" s="137"/>
      <c r="D41" s="137"/>
      <c r="E41" s="138"/>
      <c r="F41" s="76"/>
      <c r="G41" s="77"/>
      <c r="H41" s="78"/>
      <c r="I41" s="78"/>
      <c r="J41" s="78"/>
      <c r="K41" s="78">
        <v>0.5494</v>
      </c>
      <c r="L41" s="78">
        <v>0.4506</v>
      </c>
      <c r="M41" s="78"/>
      <c r="N41" s="78"/>
      <c r="O41" s="78"/>
      <c r="P41" s="78"/>
      <c r="Q41" s="78"/>
      <c r="R41" s="79"/>
    </row>
    <row r="42" spans="1:18" x14ac:dyDescent="0.35">
      <c r="A42" s="80"/>
      <c r="B42" s="81"/>
      <c r="C42" s="81"/>
      <c r="D42" s="81"/>
      <c r="E42" s="82"/>
      <c r="F42" s="82"/>
      <c r="G42" s="81"/>
      <c r="H42" s="81"/>
      <c r="I42" s="81"/>
      <c r="J42" s="81"/>
      <c r="K42" s="81"/>
      <c r="L42" s="81"/>
      <c r="M42" s="81"/>
      <c r="N42" s="81"/>
      <c r="O42" s="81"/>
      <c r="P42" s="81"/>
      <c r="Q42" s="81"/>
      <c r="R42" s="83"/>
    </row>
    <row r="43" spans="1:18" x14ac:dyDescent="0.35">
      <c r="A43" s="124" t="s">
        <v>500</v>
      </c>
      <c r="B43" s="193">
        <f>E10</f>
        <v>3386194.24</v>
      </c>
      <c r="C43" s="194"/>
      <c r="D43" s="84"/>
      <c r="E43" s="85"/>
      <c r="F43" s="86" t="s">
        <v>493</v>
      </c>
      <c r="G43" s="87">
        <v>3.5242201581442652E-2</v>
      </c>
      <c r="H43" s="88">
        <v>0.17854425858334694</v>
      </c>
      <c r="I43" s="88">
        <v>0.26588838861175307</v>
      </c>
      <c r="J43" s="88">
        <v>0.35882390196257608</v>
      </c>
      <c r="K43" s="88">
        <v>0.15809344711424467</v>
      </c>
      <c r="L43" s="88">
        <v>3.4078021466364549E-3</v>
      </c>
      <c r="M43" s="88" t="e">
        <f t="shared" ref="M43:R43" si="0">ROUND(M47,2)/$K$46</f>
        <v>#VALUE!</v>
      </c>
      <c r="N43" s="88" t="e">
        <f t="shared" si="0"/>
        <v>#VALUE!</v>
      </c>
      <c r="O43" s="88" t="e">
        <f t="shared" si="0"/>
        <v>#VALUE!</v>
      </c>
      <c r="P43" s="88" t="e">
        <f t="shared" si="0"/>
        <v>#VALUE!</v>
      </c>
      <c r="Q43" s="88" t="e">
        <f t="shared" si="0"/>
        <v>#VALUE!</v>
      </c>
      <c r="R43" s="89" t="e">
        <f t="shared" si="0"/>
        <v>#VALUE!</v>
      </c>
    </row>
    <row r="44" spans="1:18" x14ac:dyDescent="0.35">
      <c r="A44" s="122"/>
      <c r="B44" s="122"/>
      <c r="C44" s="123"/>
      <c r="D44" s="90"/>
      <c r="E44" s="91"/>
      <c r="F44" s="92" t="str">
        <f>IF(import.recurso="FGTS","Financiamento:","Repasse:")</f>
        <v>Repasse:</v>
      </c>
      <c r="G44" s="93">
        <v>106376.03</v>
      </c>
      <c r="H44" s="94">
        <v>538922.89</v>
      </c>
      <c r="I44" s="94">
        <v>802564.80999999994</v>
      </c>
      <c r="J44" s="94">
        <v>1083083.9100000001</v>
      </c>
      <c r="K44" s="94">
        <v>477193.58999999985</v>
      </c>
      <c r="L44" s="94">
        <v>10286.209999999963</v>
      </c>
      <c r="M44" s="94"/>
      <c r="N44" s="94"/>
      <c r="O44" s="94"/>
      <c r="P44" s="94"/>
      <c r="Q44" s="94"/>
      <c r="R44" s="95"/>
    </row>
    <row r="45" spans="1:18" x14ac:dyDescent="0.35">
      <c r="A45" s="96"/>
      <c r="B45" s="59"/>
      <c r="C45" s="59"/>
      <c r="D45" s="97" t="s">
        <v>494</v>
      </c>
      <c r="E45" s="98"/>
      <c r="F45" s="99" t="s">
        <v>495</v>
      </c>
      <c r="G45" s="100">
        <v>12960.91</v>
      </c>
      <c r="H45" s="101">
        <v>65662.649999999994</v>
      </c>
      <c r="I45" s="101">
        <v>97784.920000000013</v>
      </c>
      <c r="J45" s="101">
        <v>131963.51999999999</v>
      </c>
      <c r="K45" s="101">
        <v>58141.520000000019</v>
      </c>
      <c r="L45" s="101">
        <v>1253.2799999999697</v>
      </c>
      <c r="M45" s="116"/>
      <c r="N45" s="116"/>
      <c r="O45" s="116"/>
      <c r="P45" s="116"/>
      <c r="Q45" s="116"/>
      <c r="R45" s="117"/>
    </row>
    <row r="46" spans="1:18" x14ac:dyDescent="0.35">
      <c r="A46" s="96"/>
      <c r="B46" s="59"/>
      <c r="C46" s="59"/>
      <c r="D46" s="97"/>
      <c r="E46" s="103"/>
      <c r="F46" s="104" t="s">
        <v>496</v>
      </c>
      <c r="G46" s="113" t="s">
        <v>153</v>
      </c>
      <c r="H46" s="114" t="s">
        <v>153</v>
      </c>
      <c r="I46" s="114" t="s">
        <v>153</v>
      </c>
      <c r="J46" s="114" t="s">
        <v>153</v>
      </c>
      <c r="K46" s="114" t="s">
        <v>153</v>
      </c>
      <c r="L46" s="114" t="s">
        <v>153</v>
      </c>
      <c r="M46" s="114"/>
      <c r="N46" s="114"/>
      <c r="O46" s="114"/>
      <c r="P46" s="114"/>
      <c r="Q46" s="114"/>
      <c r="R46" s="115"/>
    </row>
    <row r="47" spans="1:18" x14ac:dyDescent="0.35">
      <c r="A47" s="59"/>
      <c r="B47" s="59"/>
      <c r="C47" s="59"/>
      <c r="D47" s="105"/>
      <c r="E47" s="106"/>
      <c r="F47" s="107" t="s">
        <v>497</v>
      </c>
      <c r="G47" s="108">
        <v>119336.94</v>
      </c>
      <c r="H47" s="109">
        <v>604585.54</v>
      </c>
      <c r="I47" s="109">
        <v>900349.73</v>
      </c>
      <c r="J47" s="109">
        <v>1215047.4300000002</v>
      </c>
      <c r="K47" s="109">
        <v>535335.11999999965</v>
      </c>
      <c r="L47" s="109">
        <v>11539.480000000447</v>
      </c>
      <c r="M47" s="109"/>
      <c r="N47" s="109"/>
      <c r="O47" s="109"/>
      <c r="P47" s="109"/>
      <c r="Q47" s="109"/>
      <c r="R47" s="110"/>
    </row>
    <row r="48" spans="1:18" x14ac:dyDescent="0.35">
      <c r="A48" s="59"/>
      <c r="B48" s="59"/>
      <c r="C48" s="59"/>
      <c r="D48" s="84"/>
      <c r="E48" s="85"/>
      <c r="F48" s="86" t="s">
        <v>493</v>
      </c>
      <c r="G48" s="118">
        <v>3.5242201581442652E-2</v>
      </c>
      <c r="H48" s="119">
        <v>0.21378646016478958</v>
      </c>
      <c r="I48" s="119">
        <v>0.47967484877654265</v>
      </c>
      <c r="J48" s="119">
        <v>0.83849875073911884</v>
      </c>
      <c r="K48" s="119">
        <v>0.99659219785336339</v>
      </c>
      <c r="L48" s="119">
        <v>1</v>
      </c>
      <c r="M48" s="88"/>
      <c r="N48" s="88"/>
      <c r="O48" s="88"/>
      <c r="P48" s="88"/>
      <c r="Q48" s="88"/>
      <c r="R48" s="89"/>
    </row>
    <row r="49" spans="1:18" x14ac:dyDescent="0.35">
      <c r="A49" s="59"/>
      <c r="B49" s="59"/>
      <c r="C49" s="59"/>
      <c r="D49" s="90"/>
      <c r="E49" s="91"/>
      <c r="F49" s="92" t="str">
        <f>IF(import.recurso="FGTS","Financiamento:","Repasse:")</f>
        <v>Repasse:</v>
      </c>
      <c r="G49" s="144">
        <v>106376.03</v>
      </c>
      <c r="H49" s="145">
        <v>645298.92000000004</v>
      </c>
      <c r="I49" s="145">
        <v>1447863.73</v>
      </c>
      <c r="J49" s="145">
        <v>2530947.64</v>
      </c>
      <c r="K49" s="145">
        <v>3008141.23</v>
      </c>
      <c r="L49" s="145">
        <v>3018427.44</v>
      </c>
      <c r="M49" s="94"/>
      <c r="N49" s="94"/>
      <c r="O49" s="94"/>
      <c r="P49" s="94"/>
      <c r="Q49" s="94"/>
      <c r="R49" s="95"/>
    </row>
    <row r="50" spans="1:18" x14ac:dyDescent="0.35">
      <c r="A50" s="59"/>
      <c r="B50" s="59"/>
      <c r="C50" s="59"/>
      <c r="D50" s="97" t="s">
        <v>498</v>
      </c>
      <c r="E50" s="98"/>
      <c r="F50" s="99" t="s">
        <v>495</v>
      </c>
      <c r="G50" s="146">
        <v>12960.912220826207</v>
      </c>
      <c r="H50" s="147">
        <v>78623.562454776882</v>
      </c>
      <c r="I50" s="147">
        <v>176408.48444970205</v>
      </c>
      <c r="J50" s="147">
        <v>308372.00249615079</v>
      </c>
      <c r="K50" s="147">
        <v>366513.52318172052</v>
      </c>
      <c r="L50" s="147">
        <v>367766.80000000022</v>
      </c>
      <c r="M50" s="101"/>
      <c r="N50" s="101"/>
      <c r="O50" s="101"/>
      <c r="P50" s="101"/>
      <c r="Q50" s="101"/>
      <c r="R50" s="102"/>
    </row>
    <row r="51" spans="1:18" x14ac:dyDescent="0.35">
      <c r="A51" s="59"/>
      <c r="B51" s="59"/>
      <c r="C51" s="59"/>
      <c r="D51" s="97"/>
      <c r="E51" s="103"/>
      <c r="F51" s="104" t="s">
        <v>496</v>
      </c>
      <c r="G51" s="113">
        <v>0</v>
      </c>
      <c r="H51" s="114">
        <v>0</v>
      </c>
      <c r="I51" s="114">
        <v>0</v>
      </c>
      <c r="J51" s="114">
        <v>0</v>
      </c>
      <c r="K51" s="114">
        <v>0</v>
      </c>
      <c r="L51" s="114">
        <v>0</v>
      </c>
      <c r="M51" s="114"/>
      <c r="N51" s="114"/>
      <c r="O51" s="114"/>
      <c r="P51" s="114"/>
      <c r="Q51" s="114"/>
      <c r="R51" s="115"/>
    </row>
    <row r="52" spans="1:18" x14ac:dyDescent="0.35">
      <c r="A52" s="59"/>
      <c r="B52" s="59"/>
      <c r="C52" s="59"/>
      <c r="D52" s="105"/>
      <c r="E52" s="106"/>
      <c r="F52" s="107" t="s">
        <v>497</v>
      </c>
      <c r="G52" s="108">
        <v>119336.94479030537</v>
      </c>
      <c r="H52" s="109">
        <v>723922.48107400001</v>
      </c>
      <c r="I52" s="109">
        <v>1624272.2125289999</v>
      </c>
      <c r="J52" s="109">
        <v>2839319.6412229999</v>
      </c>
      <c r="K52" s="109">
        <v>3374654.7569819996</v>
      </c>
      <c r="L52" s="109">
        <v>3386194.2399999998</v>
      </c>
      <c r="M52" s="109"/>
      <c r="N52" s="109"/>
      <c r="O52" s="109"/>
      <c r="P52" s="109"/>
      <c r="Q52" s="109"/>
      <c r="R52" s="110"/>
    </row>
    <row r="54" spans="1:18" x14ac:dyDescent="0.35">
      <c r="G54" s="121"/>
      <c r="H54" s="121"/>
      <c r="I54" s="121"/>
      <c r="J54" s="121"/>
      <c r="K54" s="121"/>
      <c r="L54" s="121"/>
    </row>
    <row r="55" spans="1:18" x14ac:dyDescent="0.35">
      <c r="A55" s="148" t="s">
        <v>148</v>
      </c>
      <c r="B55" s="149"/>
      <c r="C55" s="149"/>
      <c r="D55" s="150"/>
      <c r="G55" s="120"/>
      <c r="H55" s="120"/>
      <c r="I55" s="120"/>
      <c r="J55" s="120"/>
      <c r="K55" s="120"/>
      <c r="L55" s="120"/>
      <c r="N55" s="149"/>
      <c r="O55" s="148"/>
      <c r="P55" s="148"/>
      <c r="Q55" s="148"/>
      <c r="R55" s="148"/>
    </row>
    <row r="56" spans="1:18" x14ac:dyDescent="0.35">
      <c r="A56" s="9" t="s">
        <v>132</v>
      </c>
      <c r="B56" s="2"/>
      <c r="C56" s="2"/>
      <c r="D56" s="1"/>
      <c r="G56" s="55"/>
      <c r="H56" s="55"/>
      <c r="I56" s="55"/>
      <c r="J56" s="55"/>
      <c r="K56" s="55"/>
      <c r="L56" s="55"/>
      <c r="N56" s="31" t="s">
        <v>133</v>
      </c>
    </row>
    <row r="57" spans="1:18" x14ac:dyDescent="0.35">
      <c r="A57" s="1"/>
      <c r="B57" s="2"/>
      <c r="C57" s="2"/>
      <c r="D57" s="1"/>
      <c r="G57" s="55"/>
      <c r="H57" s="55"/>
      <c r="I57" s="55"/>
      <c r="J57" s="55"/>
      <c r="K57" s="55"/>
      <c r="L57" s="55"/>
      <c r="N57" s="37" t="s">
        <v>134</v>
      </c>
    </row>
    <row r="58" spans="1:18" x14ac:dyDescent="0.35">
      <c r="A58" s="35"/>
      <c r="B58" s="36"/>
      <c r="C58" s="36"/>
      <c r="D58" s="150"/>
      <c r="G58" s="55"/>
      <c r="H58" s="55"/>
      <c r="I58" s="55"/>
      <c r="J58" s="55"/>
      <c r="K58" s="55"/>
      <c r="L58" s="55"/>
      <c r="N58" s="37" t="s">
        <v>135</v>
      </c>
    </row>
    <row r="59" spans="1:18" x14ac:dyDescent="0.35">
      <c r="A59" s="9" t="s">
        <v>136</v>
      </c>
      <c r="B59" s="2"/>
      <c r="C59" s="2"/>
      <c r="D59" s="1"/>
      <c r="N59" s="37" t="s">
        <v>137</v>
      </c>
    </row>
  </sheetData>
  <mergeCells count="14">
    <mergeCell ref="L5:R5"/>
    <mergeCell ref="B8:D9"/>
    <mergeCell ref="A1:R1"/>
    <mergeCell ref="B43:C43"/>
    <mergeCell ref="B22:D23"/>
    <mergeCell ref="B26:D27"/>
    <mergeCell ref="B32:D33"/>
    <mergeCell ref="A8:A9"/>
    <mergeCell ref="E8:E9"/>
    <mergeCell ref="F8:F9"/>
    <mergeCell ref="Q2:R2"/>
    <mergeCell ref="A5:B5"/>
    <mergeCell ref="D5:F5"/>
    <mergeCell ref="G5:K5"/>
  </mergeCells>
  <conditionalFormatting sqref="G44:R44 G46:R46">
    <cfRule type="expression" dxfId="24" priority="40" stopIfTrue="1">
      <formula>G$46=0</formula>
    </cfRule>
  </conditionalFormatting>
  <conditionalFormatting sqref="M48:R48 M50:R50 H52:R52">
    <cfRule type="expression" dxfId="23" priority="41" stopIfTrue="1">
      <formula>OFFSET(H$51,0,-1)&gt;=1</formula>
    </cfRule>
  </conditionalFormatting>
  <conditionalFormatting sqref="M49:R49">
    <cfRule type="expression" dxfId="22" priority="42" stopIfTrue="1">
      <formula>OFFSET(M$51,0,-1)&gt;=1</formula>
    </cfRule>
  </conditionalFormatting>
  <conditionalFormatting sqref="G43:R43 G45:R45 G47:R47">
    <cfRule type="expression" dxfId="21" priority="43" stopIfTrue="1">
      <formula>G$46=0</formula>
    </cfRule>
  </conditionalFormatting>
  <conditionalFormatting sqref="R4">
    <cfRule type="expression" dxfId="20" priority="44" stopIfTrue="1">
      <formula>OR(TIPOORCAMENTO&lt;&gt;"Licitado",QCI.ExisteManual)</formula>
    </cfRule>
  </conditionalFormatting>
  <conditionalFormatting sqref="L4:Q4 L5">
    <cfRule type="expression" dxfId="19" priority="38" stopIfTrue="1">
      <formula>QCI.ExisteManual</formula>
    </cfRule>
  </conditionalFormatting>
  <conditionalFormatting sqref="G11:R11 G13:R13 G15:R15 G19:R19 G21:R21 G25:R25 G27:R27 G31:R31 G33:R33 G37:R37 G39:R39">
    <cfRule type="expression" dxfId="18" priority="32" stopIfTrue="1">
      <formula>AND(ISNUMBER(#REF!),#REF!&lt;&gt;0)</formula>
    </cfRule>
  </conditionalFormatting>
  <conditionalFormatting sqref="G10:R10 G12:R12 G14:R14">
    <cfRule type="expression" dxfId="17" priority="37" stopIfTrue="1">
      <formula>G10&lt;&gt;0</formula>
    </cfRule>
  </conditionalFormatting>
  <conditionalFormatting sqref="G17:R17">
    <cfRule type="expression" dxfId="16" priority="26" stopIfTrue="1">
      <formula>AND(ISNUMBER(#REF!),#REF!&lt;&gt;0)</formula>
    </cfRule>
  </conditionalFormatting>
  <conditionalFormatting sqref="G16:R16 G18:R18 G20:R20">
    <cfRule type="expression" dxfId="15" priority="31" stopIfTrue="1">
      <formula>G16&lt;&gt;0</formula>
    </cfRule>
  </conditionalFormatting>
  <conditionalFormatting sqref="G23:R23">
    <cfRule type="expression" dxfId="14" priority="20" stopIfTrue="1">
      <formula>AND(ISNUMBER(#REF!),#REF!&lt;&gt;0)</formula>
    </cfRule>
  </conditionalFormatting>
  <conditionalFormatting sqref="G22:R22 G24:R24 G26:R26">
    <cfRule type="expression" dxfId="13" priority="25" stopIfTrue="1">
      <formula>G22&lt;&gt;0</formula>
    </cfRule>
  </conditionalFormatting>
  <conditionalFormatting sqref="G29:R29">
    <cfRule type="expression" dxfId="12" priority="14" stopIfTrue="1">
      <formula>AND(ISNUMBER(#REF!),#REF!&lt;&gt;0)</formula>
    </cfRule>
  </conditionalFormatting>
  <conditionalFormatting sqref="G28:R28 G30:R30 G32:R32">
    <cfRule type="expression" dxfId="11" priority="19" stopIfTrue="1">
      <formula>G28&lt;&gt;0</formula>
    </cfRule>
  </conditionalFormatting>
  <conditionalFormatting sqref="G35:R35">
    <cfRule type="expression" dxfId="10" priority="8" stopIfTrue="1">
      <formula>AND(ISNUMBER(#REF!),#REF!&lt;&gt;0)</formula>
    </cfRule>
  </conditionalFormatting>
  <conditionalFormatting sqref="G34:R34 G36:R36 G38:R38">
    <cfRule type="expression" dxfId="9" priority="13" stopIfTrue="1">
      <formula>G34&lt;&gt;0</formula>
    </cfRule>
  </conditionalFormatting>
  <conditionalFormatting sqref="G41:R41">
    <cfRule type="expression" dxfId="8" priority="2" stopIfTrue="1">
      <formula>AND(ISNUMBER(#REF!),#REF!&lt;&gt;0)</formula>
    </cfRule>
  </conditionalFormatting>
  <conditionalFormatting sqref="G40:R40">
    <cfRule type="expression" dxfId="7" priority="7" stopIfTrue="1">
      <formula>G40&lt;&gt;0</formula>
    </cfRule>
  </conditionalFormatting>
  <conditionalFormatting sqref="A17 A19 A21 A23 A25 A27 A29 A31 A33 A35 A37 A39">
    <cfRule type="expression" dxfId="6" priority="59" stopIfTrue="1">
      <formula>$F16=2</formula>
    </cfRule>
    <cfRule type="expression" dxfId="5" priority="60" stopIfTrue="1">
      <formula>AND($F16=1,$L16&lt;&gt;"")</formula>
    </cfRule>
  </conditionalFormatting>
  <conditionalFormatting sqref="A11:E11 A13:E13 A15:E15 B17:E17 B19:E19 B21:E21 E23 B25:E25 E27 B29:E29 B31:E31 E33 B35:E35 B37:E37 B39:E39 A41:E41">
    <cfRule type="expression" dxfId="4" priority="169" stopIfTrue="1">
      <formula>$F10=2</formula>
    </cfRule>
    <cfRule type="expression" dxfId="3" priority="170" stopIfTrue="1">
      <formula>AND($F10=1,$L10&lt;&gt;"")</formula>
    </cfRule>
  </conditionalFormatting>
  <conditionalFormatting sqref="A10:E10 A12:E12 A14:E14 B16:E16 B18:E18 B20:E20 B22 B24:E24 B26 B28:E28 B30:E30 B32 B34:E34 B36:E36 B38:E38 A40:E40 E22 E26 E32">
    <cfRule type="expression" dxfId="2" priority="233" stopIfTrue="1">
      <formula>$F10=2</formula>
    </cfRule>
    <cfRule type="expression" dxfId="1" priority="234" stopIfTrue="1">
      <formula>AND($F10=1,$L10&lt;&gt;"")</formula>
    </cfRule>
  </conditionalFormatting>
  <conditionalFormatting sqref="G51:R51">
    <cfRule type="expression" dxfId="0" priority="1" stopIfTrue="1">
      <formula>G$46=0</formula>
    </cfRule>
  </conditionalFormatting>
  <dataValidations count="2">
    <dataValidation type="decimal" allowBlank="1" showErrorMessage="1" error="Porcentagem Acumulada &gt; 100%." sqref="G11:R11 G13:R13 G15:R15 G17:R17 G19:R19 G21:R21 G23:R23 G25:R25 G27:R27 G29:R29 G31:R31 G33:R33 G35:R35 G37:R37 G39:R39 G41:R41" xr:uid="{541F5E80-E11B-47AD-B2AD-6F769428E1B9}">
      <formula1>0</formula1>
      <formula2>CRONO.MaxParc</formula2>
    </dataValidation>
    <dataValidation allowBlank="1" showInputMessage="1" showErrorMessage="1" prompt="Preencha na célula de baixo. Se o acompanhamento for PLE, preencha no botão PREENCHIMENTO POR EVENTOS, acima." sqref="G10:R10 G12:R12 G14:R14 G16:R16 G18:R18 G20:R20 G22:R22 G24:R24 G26:R26 G28:R28 G30:R30 G32:R32 G34:R34 G36:R36 G38:R38 G40:R40" xr:uid="{DFC0028E-54A8-4AD2-9222-0A1308DE5966}"/>
  </dataValidations>
  <pageMargins left="0.25" right="0.25"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PO</vt:lpstr>
      <vt:lpstr>MC</vt:lpstr>
      <vt:lpstr>CFF</vt:lpstr>
      <vt:lpstr>MC!Area_de_impressao</vt:lpstr>
      <vt:lpstr>PO!Area_de_impressao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da Costa Ribeiro</dc:creator>
  <cp:lastModifiedBy>Alexandre de Almeida Goncalves</cp:lastModifiedBy>
  <cp:lastPrinted>2023-10-05T19:50:07Z</cp:lastPrinted>
  <dcterms:created xsi:type="dcterms:W3CDTF">2023-10-05T14:09:54Z</dcterms:created>
  <dcterms:modified xsi:type="dcterms:W3CDTF">2023-10-05T19:50:35Z</dcterms:modified>
</cp:coreProperties>
</file>