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0" windowWidth="19200" windowHeight="10995" tabRatio="599" activeTab="0"/>
  </bookViews>
  <sheets>
    <sheet name="MAPA DE COTAÇÃO" sheetId="1" r:id="rId1"/>
  </sheets>
  <definedNames>
    <definedName name="AREA">'MAPA DE COTAÇÃO'!#REF!,'MAPA DE COTAÇÃO'!#REF!,'MAPA DE COTAÇÃO'!#REF!</definedName>
    <definedName name="_xlnm.Print_Area" localSheetId="0">'MAPA DE COTAÇÃO'!$A$1:$X$33</definedName>
    <definedName name="AREA1">'MAPA DE COTAÇÃO'!$A:$D,'MAPA DE COTAÇÃO'!#REF!</definedName>
    <definedName name="lin3">'MAPA DE COTAÇÃO'!#REF!,'MAPA DE COTAÇÃO'!#REF!,'MAPA DE COTAÇÃO'!#REF!</definedName>
    <definedName name="_xlnm.Print_Titles" localSheetId="0">'MAPA DE COTAÇÃO'!$A:$D,'MAPA DE COTAÇÃO'!$8:$10</definedName>
  </definedNames>
  <calcPr fullCalcOnLoad="1"/>
</workbook>
</file>

<file path=xl/sharedStrings.xml><?xml version="1.0" encoding="utf-8"?>
<sst xmlns="http://schemas.openxmlformats.org/spreadsheetml/2006/main" count="115" uniqueCount="54">
  <si>
    <t>EMPRESA</t>
  </si>
  <si>
    <t>ITEM</t>
  </si>
  <si>
    <t>QUANT</t>
  </si>
  <si>
    <t>UNID</t>
  </si>
  <si>
    <t>PREÇO UNITÁRIO</t>
  </si>
  <si>
    <t>MÉDIA</t>
  </si>
  <si>
    <t>1º QUARTIL</t>
  </si>
  <si>
    <t>MEDIANA</t>
  </si>
  <si>
    <t>MENOR PREÇO</t>
  </si>
  <si>
    <t>DESVIO PADRÃO</t>
  </si>
  <si>
    <t>COEFICIENTE DE VARIAÇÃO</t>
  </si>
  <si>
    <t>SOMATÓRIO</t>
  </si>
  <si>
    <t>MÉDIA + DESVIO PADRÃO</t>
  </si>
  <si>
    <t>MODA</t>
  </si>
  <si>
    <t>MÉDIA - DESVIO PADRÃO</t>
  </si>
  <si>
    <t>DIFERENÇA</t>
  </si>
  <si>
    <t>total mediana</t>
  </si>
  <si>
    <t>Total média</t>
  </si>
  <si>
    <t>PREFEITURA MUNICIPAL DE CABO FRIO</t>
  </si>
  <si>
    <t>Secretaria Municipal de Educação</t>
  </si>
  <si>
    <t>MAPA  CONSOLIDADO  DE COTAÇÕES</t>
  </si>
  <si>
    <t>BANCO DE PREÇOS</t>
  </si>
  <si>
    <t>DATA DO ORÇAMENTO</t>
  </si>
  <si>
    <t>VALOR DA SOMA TOTAL DE TODOS OS  ITENS</t>
  </si>
  <si>
    <t>Elaborador e responsável pela pesquisa de mercado</t>
  </si>
  <si>
    <t>Revisor</t>
  </si>
  <si>
    <t>x/0x/2019</t>
  </si>
  <si>
    <r>
      <t xml:space="preserve">Arquivo de aço com 4 gavetas, com suporte para pastas suspensas, fechadura com travamento simultâneo, chapa em aço (mínimo) 22, na cor cinza, com tratamento antiferruginoso e pintura epóxi. </t>
    </r>
    <r>
      <rPr>
        <b/>
        <sz val="11"/>
        <color indexed="8"/>
        <rFont val="Arial"/>
        <family val="2"/>
      </rPr>
      <t>Dimensões aproximadas</t>
    </r>
    <r>
      <rPr>
        <sz val="11"/>
        <color indexed="8"/>
        <rFont val="Arial"/>
        <family val="2"/>
      </rPr>
      <t>: 1330(A) x 470(L) x 600 (P) mm.</t>
    </r>
  </si>
  <si>
    <t>Mobiliário Escolar</t>
  </si>
  <si>
    <t>AFF COM E IND DE MÓVEIS LTDA - EPP</t>
  </si>
  <si>
    <t>XX</t>
  </si>
  <si>
    <t>ERGO MOBILI IND. E COM. DE MÓVEIS LTDA</t>
  </si>
  <si>
    <t>AMPLIO MÓVEIS EXTERIORES LTDA</t>
  </si>
  <si>
    <t>LOGMÓVEIS IND. E COM. DE MÓVEIS LTDA</t>
  </si>
  <si>
    <t>QUATRO PASSOS COM. DE MÓVEIS LTDA-EP</t>
  </si>
  <si>
    <t xml:space="preserve">Armário de aço alto com 2 portas e 4 prateleiras removíveis e ajustáveis, chapa (mínimo) em aço 22. Nas partes metálicas deve ser aplicado pintura Epóxi e tratamento antiferruginoso que assegure resistência à corrosão em câmara de névoa salina de no mínimo 300 horas. Dimensões  aproximadas: 1900 (A) x 900 (L) x 450 (P) mm. </t>
  </si>
  <si>
    <r>
      <t xml:space="preserve">Cadeira fixa estofada sem braço, empilhável, cor preta, montada sobre estrutura metálica em formato de 4 pés em tubo 7/8 com gradil. Assento e encosto com estrutura em compensado multilamidado. Estofados com espuma de poliuretano expandido. Nas partes metálicas deve ser aplicado pintura Epóxi e tratamento antiferruginoso que assegure resistência à corrosão em câmara de névoa salina de no mínimo 300 horas. </t>
    </r>
    <r>
      <rPr>
        <b/>
        <sz val="11"/>
        <color indexed="8"/>
        <rFont val="Arial"/>
        <family val="2"/>
      </rPr>
      <t xml:space="preserve">Dimensões aproximadas: Encosto: </t>
    </r>
    <r>
      <rPr>
        <sz val="11"/>
        <color indexed="8"/>
        <rFont val="Arial"/>
        <family val="2"/>
      </rPr>
      <t xml:space="preserve">400(L) x 290(A) mm; </t>
    </r>
    <r>
      <rPr>
        <b/>
        <sz val="11"/>
        <color indexed="8"/>
        <rFont val="Arial"/>
        <family val="2"/>
      </rPr>
      <t xml:space="preserve">Assento: </t>
    </r>
    <r>
      <rPr>
        <sz val="11"/>
        <color indexed="8"/>
        <rFont val="Arial"/>
        <family val="2"/>
      </rPr>
      <t>390(L) x 400(P) mm.</t>
    </r>
    <r>
      <rPr>
        <b/>
        <sz val="11"/>
        <color indexed="8"/>
        <rFont val="Arial"/>
        <family val="2"/>
      </rPr>
      <t xml:space="preserve"> Dimensões aproximadas total: </t>
    </r>
    <r>
      <rPr>
        <sz val="11"/>
        <color indexed="8"/>
        <rFont val="Arial"/>
        <family val="2"/>
      </rPr>
      <t>440(L)x 580(P)x 450(A) mm.</t>
    </r>
  </si>
  <si>
    <r>
      <t xml:space="preserve">Armário roupeiro 16 portas em aço, dividido em 2 corpos confeccionado em chapa (mínimo) em aço 22. Nas partes metálicas deve ser aplicado pintura Epóxi e tratamento antiferruginoso que assegure resistência à corrosão em câmara de névoa salina de no mínimo 300 horas. Fechamento através de suporte para cadeado, sistema de ventilação através de venezianas. </t>
    </r>
    <r>
      <rPr>
        <b/>
        <sz val="11"/>
        <color indexed="8"/>
        <rFont val="Arial"/>
        <family val="2"/>
      </rPr>
      <t>Dimensões aproximadas:</t>
    </r>
    <r>
      <rPr>
        <sz val="11"/>
        <color indexed="8"/>
        <rFont val="Arial"/>
        <family val="2"/>
      </rPr>
      <t xml:space="preserve"> 1900 (A) x 1200 (L) x 400 (P) mm.</t>
    </r>
  </si>
  <si>
    <r>
      <t xml:space="preserve">Cadeira giratória estofada sem braço dotada de mecanismo amortecedor e regulador do assento e do encosto. Com coluna de regulagem de altura do assento por acionamento hidráulico a gás com curso de 100 mm. Base em formato de estrela com 5 pontas e rodízio duplo com rodas de 50mm(mínimo). Cor azul. Estrutura em aço (de no mínimo) chapa 16 (1,5mm). Nas partes metálicas deve ser aplicado pintura Epóxi e tratamento antiferruginoso que assegure resistência à corrosão em câmara de névoa salina de no mínimo 300 horas.  </t>
    </r>
    <r>
      <rPr>
        <b/>
        <sz val="11"/>
        <rFont val="Arial"/>
        <family val="2"/>
      </rPr>
      <t xml:space="preserve">Dimensões aproximadas: Encosto: </t>
    </r>
    <r>
      <rPr>
        <sz val="11"/>
        <rFont val="Arial"/>
        <family val="2"/>
      </rPr>
      <t xml:space="preserve">410 (L) x 350 (A) mm; </t>
    </r>
    <r>
      <rPr>
        <b/>
        <sz val="11"/>
        <rFont val="Arial"/>
        <family val="2"/>
      </rPr>
      <t>Assento</t>
    </r>
    <r>
      <rPr>
        <sz val="11"/>
        <rFont val="Arial"/>
        <family val="2"/>
      </rPr>
      <t>: 440 (L) x 460 (P) mm.</t>
    </r>
    <r>
      <rPr>
        <b/>
        <sz val="11"/>
        <rFont val="Arial"/>
        <family val="2"/>
      </rPr>
      <t xml:space="preserve"> Dimensões aproximadas total: </t>
    </r>
    <r>
      <rPr>
        <sz val="11"/>
        <rFont val="Arial"/>
        <family val="2"/>
      </rPr>
      <t>440 (L) x 580 (P) x (A) 450 mm. Variação de altura aproximada: 1005 a 1105mm.</t>
    </r>
  </si>
  <si>
    <t>Banqueta Alta em Madeira maciça envernizada. Com assento antifungos. Diâmetro do assento: aproximadamente 30 cm. Altura do assento até o chão: aproximadamente 70 cm.</t>
  </si>
  <si>
    <r>
      <t xml:space="preserve">Longarina diretor com 3 lugares, assento e encosto com espuma injetada, apoio de braço fixo. Estrutura em aço, revestimento em  courino, estrutura oblongo para sustentação do encosto em aço com Lâmina Reforçada, composta por duas travessas em tubo de aço (no mínmo) chapa 16 (1,5mm). Nas partes metálicas deve ser aplicado pintura Epóxi e tratamento antiferruginoso que assegure resistência à corrosão em câmara de névoa salina de no mínimo 300 horas. Com sapatas de apoio nos pés.
</t>
    </r>
    <r>
      <rPr>
        <b/>
        <sz val="11"/>
        <rFont val="Arial"/>
        <family val="2"/>
      </rPr>
      <t>Dimensões aproximadas:</t>
    </r>
    <r>
      <rPr>
        <sz val="11"/>
        <rFont val="Arial"/>
        <family val="2"/>
      </rPr>
      <t xml:space="preserve"> </t>
    </r>
    <r>
      <rPr>
        <b/>
        <sz val="11"/>
        <rFont val="Arial"/>
        <family val="2"/>
      </rPr>
      <t>Largura total:</t>
    </r>
    <r>
      <rPr>
        <sz val="11"/>
        <rFont val="Arial"/>
        <family val="2"/>
      </rPr>
      <t xml:space="preserve"> 1750mm. </t>
    </r>
    <r>
      <rPr>
        <b/>
        <sz val="11"/>
        <rFont val="Arial"/>
        <family val="2"/>
      </rPr>
      <t xml:space="preserve">Assento: </t>
    </r>
    <r>
      <rPr>
        <sz val="11"/>
        <rFont val="Arial"/>
        <family val="2"/>
      </rPr>
      <t>450mm de altura em relação ao piso,  450(L) x 450(P) mm.</t>
    </r>
    <r>
      <rPr>
        <b/>
        <sz val="11"/>
        <rFont val="Arial"/>
        <family val="2"/>
      </rPr>
      <t xml:space="preserve"> Encosto:</t>
    </r>
    <r>
      <rPr>
        <sz val="11"/>
        <rFont val="Arial"/>
        <family val="2"/>
      </rPr>
      <t xml:space="preserve"> 350 (A) x 400 (L) </t>
    </r>
  </si>
  <si>
    <r>
      <t xml:space="preserve">Conjunto professor CJP-01, Tampo em MDF e espessura de 18 mm, estrutura em aço; assento com estrutura em aço e encosto em polipropileno. Devem apresentar o número identificador do polímero; datador de lotes indicando mês e ano; a identificação “modelo FDE-FNDE” e o nome da empresa fabricante do componente injetado. Nas partes metálicas deve ser aplicado pintura Epóxi e tratamento antiferruginoso que assegure resistência à corrosão em câmara de névoa salina de no mínimo 300 horas. Descrição: </t>
    </r>
    <r>
      <rPr>
        <b/>
        <sz val="11"/>
        <rFont val="Arial"/>
        <family val="2"/>
      </rPr>
      <t xml:space="preserve">Cadeira: </t>
    </r>
    <r>
      <rPr>
        <sz val="11"/>
        <rFont val="Arial"/>
        <family val="2"/>
      </rPr>
      <t xml:space="preserve">Assento e encosto em polipropileno injetado de forma anatômica, fixado à estrutura por rebite. Estrutura em tubo de aço industrial com tratamento antiferruginoso e pintura em epóxi-pó. </t>
    </r>
    <r>
      <rPr>
        <b/>
        <sz val="11"/>
        <rFont val="Arial"/>
        <family val="2"/>
      </rPr>
      <t xml:space="preserve">Dimensões aproximadas: </t>
    </r>
    <r>
      <rPr>
        <sz val="11"/>
        <rFont val="Arial"/>
        <family val="2"/>
      </rPr>
      <t>520(L) x 500(P) x820(A)mm.</t>
    </r>
    <r>
      <rPr>
        <b/>
        <sz val="11"/>
        <rFont val="Arial"/>
        <family val="2"/>
      </rPr>
      <t xml:space="preserve">  Mesa: </t>
    </r>
    <r>
      <rPr>
        <sz val="11"/>
        <rFont val="Arial"/>
        <family val="2"/>
      </rPr>
      <t xml:space="preserve">Estrutura em tubo de aço industrial, coluna e travessa 29x58mm, travessa superior 1 1/4 e pés em tubo 1 1/2, travessa longitudinal 25x60mm. Tampo e painel em madeira (MDF ou MDP), revestido na parte superior em laminado melamínico de alta pressão. Bordas com cantos arredondados e com acabamento em lâmina de borda 22 x 2,5mm. Ponteiras e sapatas em polipropileno. </t>
    </r>
    <r>
      <rPr>
        <b/>
        <sz val="11"/>
        <rFont val="Arial"/>
        <family val="2"/>
      </rPr>
      <t xml:space="preserve">Dimensões aproximadas de: </t>
    </r>
    <r>
      <rPr>
        <sz val="11"/>
        <rFont val="Arial"/>
        <family val="2"/>
      </rPr>
      <t>1200(L) x 650(P) x 760(A)mm.</t>
    </r>
  </si>
  <si>
    <r>
      <t xml:space="preserve">Conjunto Refeitório com Bancos (modelo FDE/FNDE tamanho 6). Nas partes metálicas deve ser aplicado pintura Epóxi e tratamento antiferruginoso que assegure resistência à corrosão em câmara de névoa salina de no mínimo 300 horas. Descrição: Mesa: Dimensões aproximadas de: 1500(L) x 600(P) x 760(A) mm. Tampo em madeira de 18mm com acabamento em fórmica, estrutura em tubo de aço.  Banco: </t>
    </r>
    <r>
      <rPr>
        <b/>
        <sz val="11"/>
        <rFont val="Arial"/>
        <family val="2"/>
      </rPr>
      <t>Dimensões aproximadas de</t>
    </r>
    <r>
      <rPr>
        <sz val="11"/>
        <rFont val="Arial"/>
        <family val="2"/>
      </rPr>
      <t>: 1500 (L) x 300 (P) x 450(A) mm. Banco para refeitório, empilhável, tampo em madeira de 18mm, estrutura em tubo de aço.</t>
    </r>
  </si>
  <si>
    <r>
      <t xml:space="preserve">Estante de aço 6 prateleiras. </t>
    </r>
    <r>
      <rPr>
        <b/>
        <sz val="11"/>
        <rFont val="Arial"/>
        <family val="2"/>
      </rPr>
      <t>Dimensões aproximadas</t>
    </r>
    <r>
      <rPr>
        <sz val="11"/>
        <rFont val="Arial"/>
        <family val="2"/>
      </rPr>
      <t>: 1980(A) x 925(L) x 400(P) mm, com colunas em aço (de no mínimo) chapa 20 e prateleiras em aço (no mínimo) chapa 24. Nas partes metálicas deve ser aplicado pintura Epóxi e tratamento antiferruginoso que assegure resistência à corrosão em câmara de névoa salina de no mínimo 300 horas. Com 4 colunas com seção em L, perfuradas em passo de 50 mm para ajuste de altura das prateleiras; e 6 prateleiras removíveis e reguláveis. As prateleiras serão unidas às colunas através de parafusos sextavados com porcas, estrutura com reforço em X na parte posterior.</t>
    </r>
  </si>
  <si>
    <r>
      <t>Mesa de reunião oval de 12 lugares.</t>
    </r>
    <r>
      <rPr>
        <b/>
        <sz val="11"/>
        <color indexed="8"/>
        <rFont val="Arial"/>
        <family val="2"/>
      </rPr>
      <t xml:space="preserve"> Dimensões aproximadas: </t>
    </r>
    <r>
      <rPr>
        <sz val="11"/>
        <color indexed="8"/>
        <rFont val="Arial"/>
        <family val="2"/>
      </rPr>
      <t xml:space="preserve">2000(P) x 1000(L)  x 740(A) mm. Estrutura e pés em metal. Nas partes metálicas deve ser aplicado pintura Epóxi e tratamento antiferruginoso que assegure resistência à corrosão em câmara de névoa salina de no mínimo 300 horas. Tampo em MDF revestido de melamínico de alta pressão e espessura de 15 mm. </t>
    </r>
  </si>
  <si>
    <r>
      <t>Mesa de reunião redonda de 6 lugares.</t>
    </r>
    <r>
      <rPr>
        <b/>
        <sz val="11"/>
        <color indexed="8"/>
        <rFont val="Arial"/>
        <family val="2"/>
      </rPr>
      <t xml:space="preserve"> Dimensões aproximadas: </t>
    </r>
    <r>
      <rPr>
        <sz val="11"/>
        <color indexed="8"/>
        <rFont val="Arial"/>
        <family val="2"/>
      </rPr>
      <t xml:space="preserve">1500(P) x 1500(L) x 740(A) mm. Estrutura e pés em metal. Nas partes metálicas deve ser aplicado pintura Epóxi e tratamento antiferruginoso que assegure resistência à corrosão em câmara de névoa salina de no mínimo 300 horas. Tampo em MDF com revestimento melamínico de alta pressão e espessura de 15 mm. </t>
    </r>
  </si>
  <si>
    <r>
      <t xml:space="preserve">Mesa secretária com 2 gavetas. </t>
    </r>
    <r>
      <rPr>
        <b/>
        <sz val="11"/>
        <color indexed="8"/>
        <rFont val="Arial"/>
        <family val="2"/>
      </rPr>
      <t xml:space="preserve">Dimensões aproximadas: </t>
    </r>
    <r>
      <rPr>
        <sz val="11"/>
        <color indexed="8"/>
        <rFont val="Arial"/>
        <family val="2"/>
      </rPr>
      <t xml:space="preserve">1400 (L) x 580 (P) x 740 (A) mm.  Tampo em MDF com revestimento melamínico de alta pressão, e fechadura com travamento simultâneo das gavetas. Nas partes metálicas deve ser aplicado pintura Epóxi e tratamento antiferruginoso que assegure resistência à corrosão em câmara de névoa salina de no mínimo 300 horas. </t>
    </r>
  </si>
  <si>
    <r>
      <t>Quadro branco.</t>
    </r>
    <r>
      <rPr>
        <b/>
        <sz val="11"/>
        <color indexed="8"/>
        <rFont val="Arial"/>
        <family val="2"/>
      </rPr>
      <t xml:space="preserve"> Dimensões aproximadas:</t>
    </r>
    <r>
      <rPr>
        <sz val="11"/>
        <color indexed="8"/>
        <rFont val="Arial"/>
        <family val="2"/>
      </rPr>
      <t xml:space="preserve"> 3000(L) x 1200(A) mm. Confeccionado em MDF (no mínimo) 9 mm, sobreposto por laminado melamínico </t>
    </r>
    <r>
      <rPr>
        <sz val="11"/>
        <rFont val="Arial"/>
        <family val="2"/>
      </rPr>
      <t>com linhas guias visíveis apenas a curta distância</t>
    </r>
    <r>
      <rPr>
        <sz val="11"/>
        <color indexed="8"/>
        <rFont val="Arial"/>
        <family val="2"/>
      </rPr>
      <t>, moldura em alumínio.</t>
    </r>
  </si>
  <si>
    <r>
      <t xml:space="preserve">Quadro de aviso, de cortiça com moldura em alumínio. </t>
    </r>
    <r>
      <rPr>
        <b/>
        <sz val="11"/>
        <color indexed="8"/>
        <rFont val="Arial"/>
        <family val="2"/>
      </rPr>
      <t>Dimensões aproximadas:</t>
    </r>
    <r>
      <rPr>
        <sz val="11"/>
        <color indexed="8"/>
        <rFont val="Arial"/>
        <family val="2"/>
      </rPr>
      <t xml:space="preserve"> 1200 (L) x 900 (A) mm.</t>
    </r>
  </si>
  <si>
    <r>
      <t>CJA-04 (modelo FDE/FNDE) - Conjunto escolar para aluno tamanho 4, composto por 1(uma) mesa e 1(uma) cadeira, pigmentados na cor VERMELHA. Devem apresentar o número identificador do polímero; datador de lotes indicando mês e ano; a identificação “modelo FDE-FNDE” e o nome da empresa fabricante do componente injetado. Nas partes metálicas deve ser aplicado pintura Epóxi e tratamento antiferruginoso que assegure resistência à corrosão em câmara de névoa salina de no mínimo 300 horas.       
MESA -</t>
    </r>
    <r>
      <rPr>
        <b/>
        <sz val="11"/>
        <color indexed="8"/>
        <rFont val="Arial"/>
        <family val="2"/>
      </rPr>
      <t xml:space="preserve"> Dimensões aproximadas: </t>
    </r>
    <r>
      <rPr>
        <sz val="11"/>
        <color indexed="8"/>
        <rFont val="Arial"/>
        <family val="2"/>
      </rPr>
      <t xml:space="preserve">600(L) x 450(P) x 640(A) mm. Tampo em MDF ou MDP,  com espessura aproximada de 18 mm, revestido na face superior em laminado melamínico de alta pressão com 0,8 mm de espessura, acabamento texturizado e em fita de borda e pés e travessas confeccionados em tubo de aço. Porta livros, ponteiras, assento e encosto injetados em polipropileno. Estrutura composta de montantes verticais e travessa longitudinal confeccionados em tubo de aço carbono laminado a frio, com costura, secção oblonga aproximada de 29x58 mm, em (no mínimo) chapa 16 (1,5mm); com travessa superior confeccionada em tubo de aço carbono laminado a frio, com costura, curvado em formato de “C”, com secção circular de Ø = 31,75 mm (1 1/4”), em  (no mínimo) chapa 16 (1,5 mm); pés confeccionados em tubo de aço carbono laminado a frio, com costura, secção circular de Ø = 38 mm (1 1/2”), em (no mínimo) chapa 16 (1,5mm).
CADEIRA - </t>
    </r>
    <r>
      <rPr>
        <b/>
        <sz val="11"/>
        <color indexed="8"/>
        <rFont val="Arial"/>
        <family val="2"/>
      </rPr>
      <t xml:space="preserve">Dimensões aproximadas: </t>
    </r>
    <r>
      <rPr>
        <sz val="11"/>
        <color indexed="8"/>
        <rFont val="Arial"/>
        <family val="2"/>
      </rPr>
      <t>530(L) x 390(P) x 720(A) mm. Altura do assento: 380mm. Individual e empilhável com assento e encosto. Estrutura em tubo de aço carbono laminado a frio, com costura, Ø 20,7 mm, em  (no mínimo) chapa 14 (1,9 mm). Assento e enconsto em compensado anatomico com espessura aproximada de 18 mm, revestido na face superior em laminado melamínico de alta pressão com 0,6 a 0,8mm de espessura.</t>
    </r>
  </si>
  <si>
    <r>
      <t xml:space="preserve">Carteira universitária para destro com assento e encosto em formato ergonômico em polipropileno, prancheta em MDF ou MDP com espessura aproximada de 18mm, revestido na face superior em laminado melamínico de alta pressão com 0,8mm de espessura. Estrutura em aço. Nas partes metálicas deve ser aplicado pintura Epóxi e tratamento antiferruginoso que assegure resistência à corrosão em câmara de névoa salina de no mínimo 300 horas. </t>
    </r>
    <r>
      <rPr>
        <b/>
        <sz val="11"/>
        <rFont val="Arial"/>
        <family val="2"/>
      </rPr>
      <t>Dimensões aproximadas:</t>
    </r>
    <r>
      <rPr>
        <sz val="11"/>
        <rFont val="Arial"/>
        <family val="2"/>
      </rPr>
      <t xml:space="preserve"> Assento: 390(L) x 420(P)mm. Encosto: 350(L) x 150(P)mm. Prancheta: 300(L) x 600(P)mm.</t>
    </r>
  </si>
  <si>
    <r>
      <t xml:space="preserve">Carteira universitária para canhoto com assento e encosto em formato ergonômico em polipropileno, prancheta em MDF ou MDP com espessura aproximada de 18mm, revestido na face superior em laminado melamínico de alta pressão com 0,8mm de espessura. Estrutura em aço. Nas partes metálicas deve ser aplicado pintura Epóxi e tratamento antiferruginoso que assegure resistência à corrosão em câmara de névoa salina de no mínimo 300 horas. </t>
    </r>
    <r>
      <rPr>
        <b/>
        <sz val="11"/>
        <rFont val="Arial"/>
        <family val="2"/>
      </rPr>
      <t>Dimensões aproximadas:</t>
    </r>
    <r>
      <rPr>
        <sz val="11"/>
        <rFont val="Arial"/>
        <family val="2"/>
      </rPr>
      <t xml:space="preserve"> Assento: 390(L) x 420(P)mm. Encosto: 350(L) x 150(P)mm. Prancheta: 300(L) x 600(P)mm.</t>
    </r>
  </si>
  <si>
    <r>
      <t>CJA-06 (modelo FDE/FNDE) - Conjunto escolar para aluno tamanho 6, composto por 1(uma) mesa e 1(uma) cadeira pigmentados na cor AZUL. Devem apresentar o número identificador do polímero; datador de lotes indicando mês e ano; a identificação “modelo FDE-FNDE” e o nome da empresa fabricante do componente injetado. Nas partes metálicas deve ser aplicado pintura Epóxi e tratamento antiferruginoso que assegure resistência à corrosão em câmara de névoa salina de no mínimo 300 horas.       MESA -</t>
    </r>
    <r>
      <rPr>
        <b/>
        <sz val="10.8"/>
        <color indexed="8"/>
        <rFont val="Arial"/>
        <family val="2"/>
      </rPr>
      <t xml:space="preserve"> Dimensões aproximadas: </t>
    </r>
    <r>
      <rPr>
        <sz val="10.8"/>
        <color indexed="8"/>
        <rFont val="Arial"/>
        <family val="2"/>
      </rPr>
      <t>600(L) x 450(P) x 760(A) mm.  Tampo em MDF ou MDP,  com espessura aproximada de 18 mm, revestido na face superior em laminado melamínico de alta pressão com 0,8 mm de espessura, acabamento texturizado e em fita de borda e pés e travessas confeccionados em tubo de aço. Porta livros, ponteiras, assento e encosto injetados em polipropileno. Estrutura composta de montantes verticais e travessa longitudinal confeccionados em tubo de aço carbono laminado a frio, com costura, secção oblonga aproximada de 29x58 mm, em (no mínimo) chapa 16 (1,5mm); com travessa superior confeccionada em tubo de aço carbono laminado a frio, com costura, curvado em formato de “C”, com secção circular de Ø = 31,75 mm (1 1/4”), em  (no mínimo) chapa 16 (1,5 mm); pés confeccionados em tubo de aço carbono laminado a frio, com costura, secção circular de Ø = 38 mm (1 1/2”), em (no mínimo) chapa 16 (1,5mm).       CADEIRA -</t>
    </r>
    <r>
      <rPr>
        <b/>
        <sz val="10.8"/>
        <color indexed="8"/>
        <rFont val="Arial"/>
        <family val="2"/>
      </rPr>
      <t xml:space="preserve"> Dimensões aproximadas:</t>
    </r>
    <r>
      <rPr>
        <sz val="10.8"/>
        <color indexed="8"/>
        <rFont val="Arial"/>
        <family val="2"/>
      </rPr>
      <t xml:space="preserve"> 530(L) x 490(P) x 840(A) mm. Altura do assento: 460mm. Individual e empilhável com assento e encosto. Estrutura em tubo de aço carbono laminado a frio, com costura, Ø 20,7 mm, em  (no mínimo) chapa 14 (1,9 mm). Assento e enconsto em compensado anatomico com espessura aproximada de 18 mm, revestido na face superior em laminado melamínico de alta pressão com 0,6 a 0,8mm de espessura.</t>
    </r>
  </si>
  <si>
    <t>ELABORADO EM 18/04/2019</t>
  </si>
</sst>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_);_(* \(#,##0\);_(* &quot;-&quot;_);_(@_)"/>
    <numFmt numFmtId="165" formatCode="_(* #,##0.00_);_(* \(#,##0.00\);_(* &quot;-&quot;??_);_(@_)"/>
    <numFmt numFmtId="166" formatCode="_(&quot;Cr$&quot;* #,##0_);_(&quot;Cr$&quot;* \(#,##0\);_(&quot;Cr$&quot;* &quot;-&quot;_);_(@_)"/>
    <numFmt numFmtId="167" formatCode="_(&quot;Cr$&quot;* #,##0.00_);_(&quot;Cr$&quot;* \(#,##0.00\);_(&quot;Cr$&quot;* &quot;-&quot;??_);_(@_)"/>
    <numFmt numFmtId="168" formatCode="000"/>
    <numFmt numFmtId="169" formatCode="00"/>
    <numFmt numFmtId="170" formatCode="_([$€]* #,##0.00_);_([$€]* \(#,##0.00\);_([$€]* &quot;-&quot;??_);_(@_)"/>
    <numFmt numFmtId="171" formatCode="&quot;R$&quot;\ #,##0.00"/>
  </numFmts>
  <fonts count="56">
    <font>
      <sz val="10"/>
      <name val="Arial"/>
      <family val="0"/>
    </font>
    <font>
      <b/>
      <sz val="10"/>
      <name val="Arial"/>
      <family val="0"/>
    </font>
    <font>
      <i/>
      <sz val="10"/>
      <name val="Arial"/>
      <family val="0"/>
    </font>
    <font>
      <b/>
      <i/>
      <sz val="10"/>
      <name val="Arial"/>
      <family val="0"/>
    </font>
    <font>
      <b/>
      <sz val="11"/>
      <name val="Arial"/>
      <family val="2"/>
    </font>
    <font>
      <sz val="12"/>
      <name val="Arial"/>
      <family val="2"/>
    </font>
    <font>
      <i/>
      <sz val="11"/>
      <name val="Arial"/>
      <family val="2"/>
    </font>
    <font>
      <sz val="14"/>
      <name val="Arial"/>
      <family val="2"/>
    </font>
    <font>
      <u val="single"/>
      <sz val="7.5"/>
      <color indexed="12"/>
      <name val="Arial"/>
      <family val="2"/>
    </font>
    <font>
      <u val="single"/>
      <sz val="7.5"/>
      <color indexed="36"/>
      <name val="Arial"/>
      <family val="2"/>
    </font>
    <font>
      <b/>
      <sz val="14"/>
      <name val="Times New Roman"/>
      <family val="1"/>
    </font>
    <font>
      <sz val="11"/>
      <name val="Arial"/>
      <family val="2"/>
    </font>
    <font>
      <b/>
      <sz val="12"/>
      <name val="Times New Roman"/>
      <family val="1"/>
    </font>
    <font>
      <b/>
      <sz val="12"/>
      <name val="Arial"/>
      <family val="2"/>
    </font>
    <font>
      <sz val="11"/>
      <color indexed="8"/>
      <name val="Arial"/>
      <family val="2"/>
    </font>
    <font>
      <b/>
      <sz val="11"/>
      <color indexed="8"/>
      <name val="Arial"/>
      <family val="2"/>
    </font>
    <font>
      <b/>
      <sz val="14"/>
      <name val="Arial"/>
      <family val="2"/>
    </font>
    <font>
      <b/>
      <sz val="9"/>
      <name val="Arial"/>
      <family val="2"/>
    </font>
    <font>
      <sz val="10.8"/>
      <color indexed="8"/>
      <name val="Arial"/>
      <family val="2"/>
    </font>
    <font>
      <b/>
      <sz val="10.8"/>
      <color indexed="8"/>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2"/>
      <name val="Calibri"/>
      <family val="2"/>
    </font>
    <font>
      <b/>
      <sz val="16"/>
      <name val="Cambria"/>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11"/>
        <bgColor indexed="64"/>
      </patternFill>
    </fill>
    <fill>
      <patternFill patternType="solid">
        <fgColor rgb="FFFFC000"/>
        <bgColor indexed="64"/>
      </patternFill>
    </fill>
    <fill>
      <patternFill patternType="solid">
        <fgColor indexed="49"/>
        <bgColor indexed="64"/>
      </patternFill>
    </fill>
    <fill>
      <patternFill patternType="solid">
        <fgColor indexed="45"/>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170"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46" fillId="31" borderId="0" applyNumberFormat="0" applyBorder="0" applyAlignment="0" applyProtection="0"/>
    <xf numFmtId="0" fontId="38"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164"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165" fontId="0" fillId="0" borderId="0" applyFont="0" applyFill="0" applyBorder="0" applyAlignment="0" applyProtection="0"/>
  </cellStyleXfs>
  <cellXfs count="65">
    <xf numFmtId="0" fontId="0" fillId="0" borderId="0" xfId="0" applyAlignment="1">
      <alignment/>
    </xf>
    <xf numFmtId="0" fontId="0" fillId="0" borderId="10" xfId="0" applyFont="1"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5" fillId="0" borderId="0" xfId="0" applyFont="1" applyBorder="1" applyAlignment="1" applyProtection="1">
      <alignment vertical="center" wrapText="1"/>
      <protection hidden="1"/>
    </xf>
    <xf numFmtId="169" fontId="0" fillId="0" borderId="0" xfId="0" applyNumberFormat="1"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3" fontId="0" fillId="0" borderId="0" xfId="0" applyNumberFormat="1" applyFont="1" applyBorder="1" applyAlignment="1" applyProtection="1">
      <alignment horizontal="center" vertical="center" wrapText="1"/>
      <protection hidden="1"/>
    </xf>
    <xf numFmtId="168" fontId="0" fillId="0" borderId="0" xfId="0" applyNumberFormat="1" applyFont="1" applyBorder="1" applyAlignment="1" applyProtection="1">
      <alignment horizontal="center" vertical="center" wrapText="1"/>
      <protection hidden="1"/>
    </xf>
    <xf numFmtId="168" fontId="7" fillId="33" borderId="10" xfId="0" applyNumberFormat="1" applyFont="1" applyFill="1" applyBorder="1" applyAlignment="1" applyProtection="1">
      <alignment horizontal="center" vertical="center" wrapText="1"/>
      <protection hidden="1"/>
    </xf>
    <xf numFmtId="171" fontId="5" fillId="0" borderId="10" xfId="0" applyNumberFormat="1" applyFont="1" applyFill="1" applyBorder="1" applyAlignment="1" applyProtection="1">
      <alignment horizontal="center" vertical="center" wrapText="1"/>
      <protection locked="0"/>
    </xf>
    <xf numFmtId="171" fontId="5" fillId="0" borderId="10" xfId="64" applyNumberFormat="1" applyFont="1" applyBorder="1" applyAlignment="1" applyProtection="1">
      <alignment horizontal="center" vertical="center" wrapText="1"/>
      <protection hidden="1"/>
    </xf>
    <xf numFmtId="171" fontId="5" fillId="0" borderId="10" xfId="0" applyNumberFormat="1"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5" fillId="0" borderId="10" xfId="0" applyFont="1" applyBorder="1" applyAlignment="1">
      <alignment horizontal="left" vertical="center" wrapText="1"/>
    </xf>
    <xf numFmtId="168" fontId="11" fillId="0" borderId="0" xfId="0" applyNumberFormat="1" applyFont="1" applyBorder="1" applyAlignment="1" applyProtection="1">
      <alignment horizontal="left" vertical="center" wrapText="1"/>
      <protection hidden="1"/>
    </xf>
    <xf numFmtId="0" fontId="6" fillId="0" borderId="0" xfId="0" applyFont="1" applyBorder="1" applyAlignment="1" applyProtection="1">
      <alignment horizontal="center" vertical="center" wrapText="1"/>
      <protection hidden="1"/>
    </xf>
    <xf numFmtId="168" fontId="1" fillId="0" borderId="10" xfId="0" applyNumberFormat="1" applyFont="1" applyBorder="1" applyAlignment="1" applyProtection="1">
      <alignment horizontal="left" vertical="center" wrapText="1"/>
      <protection hidden="1"/>
    </xf>
    <xf numFmtId="168" fontId="11" fillId="0" borderId="10" xfId="0" applyNumberFormat="1" applyFont="1" applyBorder="1" applyAlignment="1" applyProtection="1">
      <alignment horizontal="left" vertical="center" wrapText="1"/>
      <protection hidden="1"/>
    </xf>
    <xf numFmtId="14" fontId="5" fillId="0" borderId="10" xfId="0" applyNumberFormat="1" applyFont="1" applyBorder="1" applyAlignment="1" applyProtection="1">
      <alignment horizontal="center" vertical="center" wrapText="1"/>
      <protection locked="0"/>
    </xf>
    <xf numFmtId="0" fontId="0" fillId="0" borderId="10" xfId="0" applyFont="1" applyBorder="1" applyAlignment="1">
      <alignment horizontal="left" vertical="center" wrapText="1"/>
    </xf>
    <xf numFmtId="4" fontId="4" fillId="34" borderId="10" xfId="0" applyNumberFormat="1" applyFont="1" applyFill="1" applyBorder="1" applyAlignment="1" applyProtection="1">
      <alignment horizontal="center" vertical="center" wrapText="1"/>
      <protection locked="0"/>
    </xf>
    <xf numFmtId="168" fontId="4" fillId="34" borderId="10" xfId="0" applyNumberFormat="1" applyFont="1" applyFill="1" applyBorder="1" applyAlignment="1" applyProtection="1">
      <alignment horizontal="left" vertical="center" wrapText="1"/>
      <protection hidden="1"/>
    </xf>
    <xf numFmtId="4" fontId="4" fillId="0" borderId="10" xfId="0" applyNumberFormat="1" applyFont="1" applyBorder="1" applyAlignment="1" applyProtection="1">
      <alignment horizontal="center" vertical="center" wrapText="1"/>
      <protection locked="0"/>
    </xf>
    <xf numFmtId="4" fontId="4" fillId="0" borderId="10" xfId="0" applyNumberFormat="1" applyFont="1" applyFill="1" applyBorder="1" applyAlignment="1" applyProtection="1">
      <alignment horizontal="center" vertical="center" wrapText="1"/>
      <protection locked="0"/>
    </xf>
    <xf numFmtId="4" fontId="4" fillId="35" borderId="10" xfId="0" applyNumberFormat="1" applyFont="1" applyFill="1" applyBorder="1" applyAlignment="1" applyProtection="1">
      <alignment horizontal="center" vertical="center" wrapText="1"/>
      <protection locked="0"/>
    </xf>
    <xf numFmtId="14" fontId="12" fillId="0" borderId="10" xfId="0" applyNumberFormat="1" applyFont="1" applyBorder="1" applyAlignment="1" applyProtection="1">
      <alignment horizontal="center" vertical="center" wrapText="1"/>
      <protection locked="0"/>
    </xf>
    <xf numFmtId="14" fontId="13" fillId="0" borderId="10" xfId="0" applyNumberFormat="1" applyFont="1" applyBorder="1" applyAlignment="1" applyProtection="1">
      <alignment horizontal="center" vertical="center" wrapText="1"/>
      <protection locked="0"/>
    </xf>
    <xf numFmtId="171" fontId="5" fillId="0" borderId="10" xfId="0" applyNumberFormat="1" applyFont="1" applyFill="1" applyBorder="1" applyAlignment="1" applyProtection="1" quotePrefix="1">
      <alignment horizontal="center" vertical="center" wrapText="1"/>
      <protection locked="0"/>
    </xf>
    <xf numFmtId="0" fontId="0" fillId="0" borderId="0" xfId="0" applyFont="1" applyBorder="1" applyAlignment="1" applyProtection="1">
      <alignment vertical="center" wrapText="1"/>
      <protection hidden="1"/>
    </xf>
    <xf numFmtId="171" fontId="5" fillId="0" borderId="11" xfId="0" applyNumberFormat="1" applyFont="1" applyBorder="1" applyAlignment="1" applyProtection="1">
      <alignment vertical="center" wrapText="1"/>
      <protection hidden="1"/>
    </xf>
    <xf numFmtId="171" fontId="5" fillId="0" borderId="12" xfId="0" applyNumberFormat="1" applyFont="1" applyBorder="1" applyAlignment="1" applyProtection="1">
      <alignment vertical="center" wrapText="1"/>
      <protection hidden="1"/>
    </xf>
    <xf numFmtId="169" fontId="0" fillId="0" borderId="0" xfId="0" applyNumberFormat="1"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3" fontId="0" fillId="0" borderId="0" xfId="0" applyNumberFormat="1" applyFont="1" applyBorder="1" applyAlignment="1" applyProtection="1">
      <alignment horizontal="center" vertical="center" wrapText="1"/>
      <protection hidden="1"/>
    </xf>
    <xf numFmtId="3" fontId="0" fillId="0" borderId="13" xfId="0" applyNumberFormat="1" applyFont="1" applyBorder="1" applyAlignment="1" applyProtection="1">
      <alignment horizontal="center" vertical="center" wrapText="1"/>
      <protection hidden="1"/>
    </xf>
    <xf numFmtId="0" fontId="0" fillId="0" borderId="13" xfId="0" applyFont="1" applyBorder="1" applyAlignment="1" applyProtection="1">
      <alignment horizontal="center" vertical="center" wrapText="1"/>
      <protection hidden="1"/>
    </xf>
    <xf numFmtId="0" fontId="5" fillId="0" borderId="13" xfId="0" applyFont="1" applyBorder="1" applyAlignment="1" applyProtection="1">
      <alignment vertical="center" wrapText="1"/>
      <protection hidden="1"/>
    </xf>
    <xf numFmtId="0" fontId="0" fillId="0" borderId="13" xfId="0" applyFont="1" applyBorder="1" applyAlignment="1" applyProtection="1">
      <alignment vertical="center" wrapText="1"/>
      <protection hidden="1"/>
    </xf>
    <xf numFmtId="0" fontId="55" fillId="0" borderId="10" xfId="0" applyFont="1" applyBorder="1" applyAlignment="1">
      <alignment vertical="center" wrapText="1"/>
    </xf>
    <xf numFmtId="0" fontId="11" fillId="36"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0" xfId="0" applyFont="1" applyBorder="1" applyAlignment="1">
      <alignment horizontal="left" vertical="center" wrapText="1"/>
    </xf>
    <xf numFmtId="168" fontId="16" fillId="0" borderId="10" xfId="0" applyNumberFormat="1" applyFont="1" applyBorder="1" applyAlignment="1" applyProtection="1">
      <alignment horizontal="center" vertical="center" wrapText="1"/>
      <protection hidden="1"/>
    </xf>
    <xf numFmtId="0" fontId="14" fillId="0" borderId="10" xfId="0" applyFont="1" applyBorder="1" applyAlignment="1">
      <alignment horizontal="left" vertical="center" wrapText="1"/>
    </xf>
    <xf numFmtId="168" fontId="17" fillId="34" borderId="10" xfId="0" applyNumberFormat="1" applyFont="1" applyFill="1" applyBorder="1" applyAlignment="1" applyProtection="1">
      <alignment horizontal="center" vertical="center" wrapText="1"/>
      <protection hidden="1"/>
    </xf>
    <xf numFmtId="168" fontId="1" fillId="34" borderId="10" xfId="0" applyNumberFormat="1" applyFont="1" applyFill="1" applyBorder="1" applyAlignment="1" applyProtection="1">
      <alignment horizontal="center" vertical="center" wrapText="1"/>
      <protection hidden="1"/>
    </xf>
    <xf numFmtId="0" fontId="18" fillId="0" borderId="10" xfId="0" applyFont="1" applyBorder="1" applyAlignment="1">
      <alignment horizontal="left" vertical="center" wrapText="1"/>
    </xf>
    <xf numFmtId="3" fontId="11" fillId="0" borderId="14" xfId="0" applyNumberFormat="1" applyFont="1" applyBorder="1" applyAlignment="1" applyProtection="1">
      <alignment horizontal="center" vertical="center" wrapText="1"/>
      <protection hidden="1"/>
    </xf>
    <xf numFmtId="0" fontId="11" fillId="0" borderId="14" xfId="0" applyFont="1" applyBorder="1" applyAlignment="1" applyProtection="1">
      <alignment horizontal="center" vertical="center" wrapText="1"/>
      <protection hidden="1"/>
    </xf>
    <xf numFmtId="0" fontId="1" fillId="37" borderId="10" xfId="0" applyFont="1" applyFill="1" applyBorder="1" applyAlignment="1" applyProtection="1">
      <alignment horizontal="center" vertical="center" wrapText="1"/>
      <protection hidden="1"/>
    </xf>
    <xf numFmtId="0" fontId="1" fillId="0" borderId="1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38" borderId="10" xfId="0" applyFont="1" applyFill="1" applyBorder="1" applyAlignment="1" applyProtection="1">
      <alignment horizontal="center" vertical="center" wrapText="1"/>
      <protection hidden="1"/>
    </xf>
    <xf numFmtId="0" fontId="4" fillId="39" borderId="10" xfId="0" applyFont="1" applyFill="1" applyBorder="1" applyAlignment="1" applyProtection="1">
      <alignment horizontal="center" vertical="center" wrapText="1"/>
      <protection hidden="1"/>
    </xf>
    <xf numFmtId="169" fontId="0" fillId="0" borderId="15" xfId="0" applyNumberFormat="1" applyFont="1" applyBorder="1" applyAlignment="1" applyProtection="1">
      <alignment horizontal="center" vertical="center" wrapText="1"/>
      <protection hidden="1"/>
    </xf>
    <xf numFmtId="0" fontId="0" fillId="0" borderId="16" xfId="0" applyBorder="1" applyAlignment="1">
      <alignment vertical="center" wrapText="1"/>
    </xf>
    <xf numFmtId="0" fontId="0" fillId="0" borderId="17" xfId="0" applyBorder="1" applyAlignment="1">
      <alignment vertical="center" wrapText="1"/>
    </xf>
    <xf numFmtId="0" fontId="10" fillId="0" borderId="0" xfId="0" applyFont="1" applyBorder="1" applyAlignment="1" applyProtection="1">
      <alignment horizontal="center" vertical="center" wrapText="1"/>
      <protection hidden="1"/>
    </xf>
    <xf numFmtId="0" fontId="4" fillId="40" borderId="10" xfId="0" applyFont="1" applyFill="1" applyBorder="1" applyAlignment="1" applyProtection="1">
      <alignment horizontal="center" vertical="center" wrapText="1"/>
      <protection hidden="1"/>
    </xf>
    <xf numFmtId="0" fontId="1" fillId="41" borderId="10" xfId="0" applyFont="1" applyFill="1" applyBorder="1" applyAlignment="1" applyProtection="1">
      <alignment horizontal="center" vertical="center" wrapText="1"/>
      <protection hidden="1"/>
    </xf>
    <xf numFmtId="0" fontId="36" fillId="0" borderId="0" xfId="0" applyFont="1" applyBorder="1" applyAlignment="1" applyProtection="1">
      <alignment horizontal="center" vertical="center" wrapText="1"/>
      <protection hidden="1"/>
    </xf>
    <xf numFmtId="0" fontId="1" fillId="42" borderId="10" xfId="0" applyFont="1" applyFill="1" applyBorder="1" applyAlignment="1" applyProtection="1">
      <alignment horizontal="center" vertical="center" wrapText="1"/>
      <protection hidden="1"/>
    </xf>
    <xf numFmtId="0" fontId="1" fillId="43" borderId="10" xfId="0" applyFont="1" applyFill="1" applyBorder="1" applyAlignment="1" applyProtection="1">
      <alignment horizontal="center" vertical="center" wrapText="1"/>
      <protection hidden="1"/>
    </xf>
    <xf numFmtId="0" fontId="4" fillId="44" borderId="10" xfId="0" applyFont="1" applyFill="1" applyBorder="1" applyAlignment="1" applyProtection="1">
      <alignment horizontal="center" vertical="center" wrapText="1"/>
      <protection hidden="1"/>
    </xf>
    <xf numFmtId="0" fontId="37" fillId="0" borderId="0" xfId="0" applyFont="1" applyBorder="1" applyAlignment="1" applyProtection="1">
      <alignment horizontal="center" vertical="center" wrapText="1"/>
      <protection hidden="1"/>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uro" xfId="44"/>
    <cellStyle name="Hyperlink" xfId="45"/>
    <cellStyle name="Followed Hyperlink" xfId="46"/>
    <cellStyle name="Incorreto" xfId="47"/>
    <cellStyle name="Currency" xfId="48"/>
    <cellStyle name="Currency [0]" xfId="49"/>
    <cellStyle name="Neutra" xfId="50"/>
    <cellStyle name="Normal 2" xfId="51"/>
    <cellStyle name="Nota" xfId="52"/>
    <cellStyle name="Percent"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dxfs count="59">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28575</xdr:rowOff>
    </xdr:from>
    <xdr:to>
      <xdr:col>1</xdr:col>
      <xdr:colOff>1333500</xdr:colOff>
      <xdr:row>6</xdr:row>
      <xdr:rowOff>28575</xdr:rowOff>
    </xdr:to>
    <xdr:pic>
      <xdr:nvPicPr>
        <xdr:cNvPr id="1" name="Imagem 6"/>
        <xdr:cNvPicPr preferRelativeResize="1">
          <a:picLocks noChangeAspect="1"/>
        </xdr:cNvPicPr>
      </xdr:nvPicPr>
      <xdr:blipFill>
        <a:blip r:embed="rId1"/>
        <a:stretch>
          <a:fillRect/>
        </a:stretch>
      </xdr:blipFill>
      <xdr:spPr>
        <a:xfrm>
          <a:off x="447675" y="28575"/>
          <a:ext cx="132397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2"/>
  <sheetViews>
    <sheetView showZeros="0" tabSelected="1" zoomScale="60" zoomScaleNormal="60" zoomScaleSheetLayoutView="50" zoomScalePageLayoutView="0" workbookViewId="0" topLeftCell="A1">
      <pane xSplit="2" ySplit="10" topLeftCell="C11" activePane="bottomRight" state="frozen"/>
      <selection pane="topLeft" activeCell="A1" sqref="A1"/>
      <selection pane="topRight" activeCell="C1" sqref="C1"/>
      <selection pane="bottomLeft" activeCell="A4" sqref="A4"/>
      <selection pane="bottomRight" activeCell="B9" sqref="B9"/>
    </sheetView>
  </sheetViews>
  <sheetFormatPr defaultColWidth="11.421875" defaultRowHeight="15" customHeight="1"/>
  <cols>
    <col min="1" max="1" width="6.57421875" style="7" customWidth="1"/>
    <col min="2" max="2" width="70.7109375" style="14" customWidth="1"/>
    <col min="3" max="3" width="8.28125" style="5" customWidth="1"/>
    <col min="4" max="4" width="8.28125" style="6" customWidth="1"/>
    <col min="5" max="5" width="17.7109375" style="5" customWidth="1"/>
    <col min="6" max="6" width="17.7109375" style="3" customWidth="1"/>
    <col min="7" max="9" width="17.7109375" style="2" customWidth="1"/>
    <col min="10" max="11" width="17.7109375" style="3" hidden="1" customWidth="1"/>
    <col min="12" max="12" width="17.7109375" style="2" hidden="1" customWidth="1"/>
    <col min="13" max="13" width="17.7109375" style="2" customWidth="1"/>
    <col min="14" max="14" width="14.7109375" style="2" customWidth="1"/>
    <col min="15" max="15" width="15.421875" style="2" hidden="1" customWidth="1"/>
    <col min="16" max="17" width="14.7109375" style="2" customWidth="1"/>
    <col min="18" max="18" width="15.7109375" style="2" hidden="1" customWidth="1"/>
    <col min="19" max="19" width="0.13671875" style="2" hidden="1" customWidth="1"/>
    <col min="20" max="20" width="0.13671875" style="2" customWidth="1"/>
    <col min="21" max="21" width="2.57421875" style="2" hidden="1" customWidth="1"/>
    <col min="22" max="22" width="21.8515625" style="2" hidden="1" customWidth="1"/>
    <col min="23" max="23" width="19.8515625" style="2" customWidth="1"/>
    <col min="24" max="24" width="19.7109375" style="2" customWidth="1"/>
    <col min="25" max="28" width="11.421875" style="2" customWidth="1"/>
    <col min="29" max="29" width="16.8515625" style="2" bestFit="1" customWidth="1"/>
    <col min="30" max="16384" width="11.421875" style="2" customWidth="1"/>
  </cols>
  <sheetData>
    <row r="1" spans="5:14" ht="15" customHeight="1">
      <c r="E1" s="57" t="s">
        <v>18</v>
      </c>
      <c r="F1" s="57"/>
      <c r="G1" s="57"/>
      <c r="H1" s="57"/>
      <c r="I1" s="57"/>
      <c r="J1" s="57"/>
      <c r="K1" s="57"/>
      <c r="L1" s="57"/>
      <c r="M1" s="57"/>
      <c r="N1" s="57"/>
    </row>
    <row r="2" spans="5:14" ht="15" customHeight="1">
      <c r="E2" s="60" t="s">
        <v>19</v>
      </c>
      <c r="F2" s="60"/>
      <c r="G2" s="60"/>
      <c r="H2" s="60"/>
      <c r="I2" s="60"/>
      <c r="J2" s="60"/>
      <c r="K2" s="60"/>
      <c r="L2" s="60"/>
      <c r="M2" s="60"/>
      <c r="N2" s="60"/>
    </row>
    <row r="4" spans="5:14" ht="15" customHeight="1">
      <c r="E4" s="64" t="s">
        <v>20</v>
      </c>
      <c r="F4" s="64"/>
      <c r="G4" s="64"/>
      <c r="H4" s="64"/>
      <c r="I4" s="64"/>
      <c r="J4" s="64"/>
      <c r="K4" s="64"/>
      <c r="L4" s="64"/>
      <c r="M4" s="64"/>
      <c r="N4" s="64"/>
    </row>
    <row r="5" spans="5:14" ht="15" customHeight="1">
      <c r="E5" s="64"/>
      <c r="F5" s="64"/>
      <c r="G5" s="64"/>
      <c r="H5" s="64"/>
      <c r="I5" s="64"/>
      <c r="J5" s="64"/>
      <c r="K5" s="64"/>
      <c r="L5" s="64"/>
      <c r="M5" s="64"/>
      <c r="N5" s="64"/>
    </row>
    <row r="6" spans="5:14" ht="15" customHeight="1">
      <c r="E6" s="64"/>
      <c r="F6" s="64"/>
      <c r="G6" s="64"/>
      <c r="H6" s="64"/>
      <c r="I6" s="64"/>
      <c r="J6" s="64"/>
      <c r="K6" s="64"/>
      <c r="L6" s="64"/>
      <c r="M6" s="64"/>
      <c r="N6" s="64"/>
    </row>
    <row r="8" spans="1:24" ht="44.25" customHeight="1">
      <c r="A8" s="16"/>
      <c r="B8" s="17"/>
      <c r="C8" s="50" t="s">
        <v>22</v>
      </c>
      <c r="D8" s="50"/>
      <c r="E8" s="25">
        <v>43550</v>
      </c>
      <c r="F8" s="26">
        <v>43563</v>
      </c>
      <c r="G8" s="26">
        <v>43563</v>
      </c>
      <c r="H8" s="26">
        <v>43563</v>
      </c>
      <c r="I8" s="26">
        <v>43563</v>
      </c>
      <c r="J8" s="18"/>
      <c r="K8" s="18"/>
      <c r="L8" s="26" t="s">
        <v>26</v>
      </c>
      <c r="M8" s="26">
        <v>43550</v>
      </c>
      <c r="N8" s="52" t="s">
        <v>5</v>
      </c>
      <c r="O8" s="53" t="s">
        <v>6</v>
      </c>
      <c r="P8" s="63" t="s">
        <v>7</v>
      </c>
      <c r="Q8" s="58" t="s">
        <v>8</v>
      </c>
      <c r="R8" s="49" t="s">
        <v>13</v>
      </c>
      <c r="S8" s="59" t="s">
        <v>9</v>
      </c>
      <c r="T8" s="61" t="s">
        <v>10</v>
      </c>
      <c r="U8" s="62" t="s">
        <v>12</v>
      </c>
      <c r="V8" s="49" t="s">
        <v>14</v>
      </c>
      <c r="W8" s="1"/>
      <c r="X8" s="1"/>
    </row>
    <row r="9" spans="1:24" ht="80.25" customHeight="1">
      <c r="A9" s="19"/>
      <c r="B9" s="42" t="s">
        <v>28</v>
      </c>
      <c r="C9" s="51" t="s">
        <v>0</v>
      </c>
      <c r="D9" s="51"/>
      <c r="E9" s="22" t="s">
        <v>29</v>
      </c>
      <c r="F9" s="23" t="s">
        <v>31</v>
      </c>
      <c r="G9" s="23" t="s">
        <v>32</v>
      </c>
      <c r="H9" s="23" t="s">
        <v>33</v>
      </c>
      <c r="I9" s="23" t="s">
        <v>34</v>
      </c>
      <c r="J9" s="24"/>
      <c r="K9" s="24"/>
      <c r="L9" s="23"/>
      <c r="M9" s="23" t="s">
        <v>21</v>
      </c>
      <c r="N9" s="52"/>
      <c r="O9" s="53"/>
      <c r="P9" s="63"/>
      <c r="Q9" s="58"/>
      <c r="R9" s="49"/>
      <c r="S9" s="59"/>
      <c r="T9" s="61"/>
      <c r="U9" s="62"/>
      <c r="V9" s="49"/>
      <c r="W9" s="1"/>
      <c r="X9" s="1"/>
    </row>
    <row r="10" spans="1:24" s="15" customFormat="1" ht="47.25" customHeight="1">
      <c r="A10" s="44" t="s">
        <v>1</v>
      </c>
      <c r="B10" s="21"/>
      <c r="C10" s="45" t="s">
        <v>3</v>
      </c>
      <c r="D10" s="44" t="s">
        <v>2</v>
      </c>
      <c r="E10" s="20" t="s">
        <v>4</v>
      </c>
      <c r="F10" s="20" t="s">
        <v>4</v>
      </c>
      <c r="G10" s="20" t="s">
        <v>4</v>
      </c>
      <c r="H10" s="20" t="s">
        <v>4</v>
      </c>
      <c r="I10" s="20" t="s">
        <v>4</v>
      </c>
      <c r="J10" s="20" t="s">
        <v>4</v>
      </c>
      <c r="K10" s="20" t="s">
        <v>4</v>
      </c>
      <c r="L10" s="20" t="s">
        <v>4</v>
      </c>
      <c r="M10" s="20" t="s">
        <v>4</v>
      </c>
      <c r="N10" s="20" t="s">
        <v>4</v>
      </c>
      <c r="O10" s="20" t="s">
        <v>4</v>
      </c>
      <c r="P10" s="20" t="s">
        <v>4</v>
      </c>
      <c r="Q10" s="20" t="s">
        <v>4</v>
      </c>
      <c r="R10" s="20" t="s">
        <v>4</v>
      </c>
      <c r="S10" s="20" t="s">
        <v>9</v>
      </c>
      <c r="T10" s="20" t="s">
        <v>10</v>
      </c>
      <c r="U10" s="20" t="s">
        <v>11</v>
      </c>
      <c r="V10" s="20" t="s">
        <v>15</v>
      </c>
      <c r="W10" s="20" t="s">
        <v>16</v>
      </c>
      <c r="X10" s="20" t="s">
        <v>17</v>
      </c>
    </row>
    <row r="11" spans="1:24" s="12" customFormat="1" ht="82.5" customHeight="1">
      <c r="A11" s="8">
        <v>1</v>
      </c>
      <c r="B11" s="13" t="s">
        <v>35</v>
      </c>
      <c r="C11" s="8" t="s">
        <v>3</v>
      </c>
      <c r="D11" s="8">
        <v>240</v>
      </c>
      <c r="E11" s="9" t="s">
        <v>30</v>
      </c>
      <c r="F11" s="9">
        <v>3163</v>
      </c>
      <c r="G11" s="9">
        <v>1705</v>
      </c>
      <c r="H11" s="9">
        <v>1754</v>
      </c>
      <c r="I11" s="9">
        <v>1640</v>
      </c>
      <c r="J11" s="9"/>
      <c r="K11" s="9"/>
      <c r="L11" s="9"/>
      <c r="M11" s="9">
        <v>467.56</v>
      </c>
      <c r="N11" s="10">
        <f aca="true" t="shared" si="0" ref="N11:N29">ROUND((AVERAGE(E11:M11)),2)</f>
        <v>1745.91</v>
      </c>
      <c r="O11" s="10">
        <f aca="true" t="shared" si="1" ref="O11:O29">ROUND((QUARTILE(E11:M11,1)),2)</f>
        <v>1640</v>
      </c>
      <c r="P11" s="10">
        <f aca="true" t="shared" si="2" ref="P11:P29">ROUND((MEDIAN(E11:M11)),2)</f>
        <v>1705</v>
      </c>
      <c r="Q11" s="10">
        <f aca="true" t="shared" si="3" ref="Q11:Q29">MIN(E11:M11)</f>
        <v>467.56</v>
      </c>
      <c r="R11" s="10" t="e">
        <f aca="true" t="shared" si="4" ref="R11:R29">MODE(E11:M11)</f>
        <v>#N/A</v>
      </c>
      <c r="S11" s="10">
        <f aca="true" t="shared" si="5" ref="S11:S29">STDEV(E11:M11)</f>
        <v>955.9391710354797</v>
      </c>
      <c r="T11" s="11">
        <f aca="true" t="shared" si="6" ref="T11:T29">S11/N11</f>
        <v>0.5475306121366391</v>
      </c>
      <c r="U11" s="10">
        <f aca="true" t="shared" si="7" ref="U11:U29">N11+S11</f>
        <v>2701.8491710354797</v>
      </c>
      <c r="V11" s="10">
        <f aca="true" t="shared" si="8" ref="V11:V29">N11-S11</f>
        <v>789.9708289645204</v>
      </c>
      <c r="W11" s="11">
        <f aca="true" t="shared" si="9" ref="W11:W29">P11*D11</f>
        <v>409200</v>
      </c>
      <c r="X11" s="11">
        <f aca="true" t="shared" si="10" ref="X11:X29">N11*D11</f>
        <v>419018.4</v>
      </c>
    </row>
    <row r="12" spans="1:24" s="12" customFormat="1" ht="109.5" customHeight="1">
      <c r="A12" s="8">
        <v>2</v>
      </c>
      <c r="B12" s="13" t="s">
        <v>37</v>
      </c>
      <c r="C12" s="8" t="s">
        <v>3</v>
      </c>
      <c r="D12" s="8">
        <v>84</v>
      </c>
      <c r="E12" s="9" t="s">
        <v>30</v>
      </c>
      <c r="F12" s="9">
        <v>2840</v>
      </c>
      <c r="G12" s="9">
        <v>1970</v>
      </c>
      <c r="H12" s="9">
        <v>2027</v>
      </c>
      <c r="I12" s="9">
        <v>1895</v>
      </c>
      <c r="J12" s="9"/>
      <c r="K12" s="9"/>
      <c r="L12" s="9"/>
      <c r="M12" s="9">
        <v>797.92</v>
      </c>
      <c r="N12" s="10">
        <f t="shared" si="0"/>
        <v>1905.98</v>
      </c>
      <c r="O12" s="10">
        <f t="shared" si="1"/>
        <v>1895</v>
      </c>
      <c r="P12" s="10">
        <f t="shared" si="2"/>
        <v>1970</v>
      </c>
      <c r="Q12" s="10">
        <f t="shared" si="3"/>
        <v>797.92</v>
      </c>
      <c r="R12" s="10" t="e">
        <f t="shared" si="4"/>
        <v>#N/A</v>
      </c>
      <c r="S12" s="10">
        <f t="shared" si="5"/>
        <v>727.8487626423499</v>
      </c>
      <c r="T12" s="11">
        <f t="shared" si="6"/>
        <v>0.38187639043555016</v>
      </c>
      <c r="U12" s="10">
        <f t="shared" si="7"/>
        <v>2633.82876264235</v>
      </c>
      <c r="V12" s="10">
        <f t="shared" si="8"/>
        <v>1178.1312373576502</v>
      </c>
      <c r="W12" s="11">
        <f t="shared" si="9"/>
        <v>165480</v>
      </c>
      <c r="X12" s="11">
        <f t="shared" si="10"/>
        <v>160102.32</v>
      </c>
    </row>
    <row r="13" spans="1:24" s="12" customFormat="1" ht="60.75" customHeight="1">
      <c r="A13" s="8">
        <v>3</v>
      </c>
      <c r="B13" s="13" t="s">
        <v>27</v>
      </c>
      <c r="C13" s="8" t="s">
        <v>3</v>
      </c>
      <c r="D13" s="8">
        <v>189</v>
      </c>
      <c r="E13" s="9" t="s">
        <v>30</v>
      </c>
      <c r="F13" s="9">
        <v>2672</v>
      </c>
      <c r="G13" s="9">
        <v>1129</v>
      </c>
      <c r="H13" s="9">
        <v>1162</v>
      </c>
      <c r="I13" s="9">
        <v>1086</v>
      </c>
      <c r="J13" s="9"/>
      <c r="K13" s="9"/>
      <c r="L13" s="9"/>
      <c r="M13" s="9">
        <v>546.34</v>
      </c>
      <c r="N13" s="10">
        <f t="shared" si="0"/>
        <v>1319.07</v>
      </c>
      <c r="O13" s="10">
        <f t="shared" si="1"/>
        <v>1086</v>
      </c>
      <c r="P13" s="10">
        <f t="shared" si="2"/>
        <v>1129</v>
      </c>
      <c r="Q13" s="10">
        <f t="shared" si="3"/>
        <v>546.34</v>
      </c>
      <c r="R13" s="10" t="e">
        <f t="shared" si="4"/>
        <v>#N/A</v>
      </c>
      <c r="S13" s="10">
        <f t="shared" si="5"/>
        <v>797.2845245707459</v>
      </c>
      <c r="T13" s="11">
        <f t="shared" si="6"/>
        <v>0.6044292756038314</v>
      </c>
      <c r="U13" s="10">
        <f t="shared" si="7"/>
        <v>2116.354524570746</v>
      </c>
      <c r="V13" s="10">
        <f t="shared" si="8"/>
        <v>521.785475429254</v>
      </c>
      <c r="W13" s="11">
        <f t="shared" si="9"/>
        <v>213381</v>
      </c>
      <c r="X13" s="11">
        <f t="shared" si="10"/>
        <v>249304.22999999998</v>
      </c>
    </row>
    <row r="14" spans="1:24" s="12" customFormat="1" ht="140.25" customHeight="1">
      <c r="A14" s="8">
        <v>4</v>
      </c>
      <c r="B14" s="13" t="s">
        <v>36</v>
      </c>
      <c r="C14" s="8" t="s">
        <v>3</v>
      </c>
      <c r="D14" s="8">
        <v>600</v>
      </c>
      <c r="E14" s="9">
        <v>210</v>
      </c>
      <c r="F14" s="9" t="s">
        <v>30</v>
      </c>
      <c r="G14" s="9">
        <v>367</v>
      </c>
      <c r="H14" s="9">
        <v>377</v>
      </c>
      <c r="I14" s="9">
        <v>353</v>
      </c>
      <c r="J14" s="9"/>
      <c r="K14" s="9"/>
      <c r="L14" s="9"/>
      <c r="M14" s="9">
        <v>182.7</v>
      </c>
      <c r="N14" s="10">
        <f t="shared" si="0"/>
        <v>297.94</v>
      </c>
      <c r="O14" s="10">
        <f t="shared" si="1"/>
        <v>210</v>
      </c>
      <c r="P14" s="10">
        <f t="shared" si="2"/>
        <v>353</v>
      </c>
      <c r="Q14" s="10">
        <f t="shared" si="3"/>
        <v>182.7</v>
      </c>
      <c r="R14" s="10" t="e">
        <f t="shared" si="4"/>
        <v>#N/A</v>
      </c>
      <c r="S14" s="10">
        <f t="shared" si="5"/>
        <v>93.6283504073418</v>
      </c>
      <c r="T14" s="11">
        <f t="shared" si="6"/>
        <v>0.31425236761543196</v>
      </c>
      <c r="U14" s="10">
        <f t="shared" si="7"/>
        <v>391.56835040734177</v>
      </c>
      <c r="V14" s="10">
        <f t="shared" si="8"/>
        <v>204.3116495926582</v>
      </c>
      <c r="W14" s="11">
        <f t="shared" si="9"/>
        <v>211800</v>
      </c>
      <c r="X14" s="11">
        <f t="shared" si="10"/>
        <v>178764</v>
      </c>
    </row>
    <row r="15" spans="1:24" s="12" customFormat="1" ht="165" customHeight="1">
      <c r="A15" s="8">
        <v>5</v>
      </c>
      <c r="B15" s="39" t="s">
        <v>38</v>
      </c>
      <c r="C15" s="8" t="s">
        <v>3</v>
      </c>
      <c r="D15" s="8">
        <v>205</v>
      </c>
      <c r="E15" s="9">
        <v>540</v>
      </c>
      <c r="F15" s="9" t="s">
        <v>30</v>
      </c>
      <c r="G15" s="9" t="s">
        <v>30</v>
      </c>
      <c r="H15" s="9" t="s">
        <v>30</v>
      </c>
      <c r="I15" s="9" t="s">
        <v>30</v>
      </c>
      <c r="J15" s="9"/>
      <c r="K15" s="9"/>
      <c r="L15" s="27"/>
      <c r="M15" s="9">
        <v>310.84</v>
      </c>
      <c r="N15" s="10">
        <f t="shared" si="0"/>
        <v>425.42</v>
      </c>
      <c r="O15" s="10">
        <f t="shared" si="1"/>
        <v>368.13</v>
      </c>
      <c r="P15" s="10">
        <f t="shared" si="2"/>
        <v>425.42</v>
      </c>
      <c r="Q15" s="10">
        <f t="shared" si="3"/>
        <v>310.84</v>
      </c>
      <c r="R15" s="10" t="e">
        <f t="shared" si="4"/>
        <v>#N/A</v>
      </c>
      <c r="S15" s="10">
        <f t="shared" si="5"/>
        <v>162.04058997670936</v>
      </c>
      <c r="T15" s="11">
        <f t="shared" si="6"/>
        <v>0.3808955619780672</v>
      </c>
      <c r="U15" s="10">
        <f t="shared" si="7"/>
        <v>587.4605899767093</v>
      </c>
      <c r="V15" s="10">
        <f t="shared" si="8"/>
        <v>263.3794100232907</v>
      </c>
      <c r="W15" s="11">
        <f t="shared" si="9"/>
        <v>87211.1</v>
      </c>
      <c r="X15" s="11">
        <f t="shared" si="10"/>
        <v>87211.1</v>
      </c>
    </row>
    <row r="16" spans="1:24" s="12" customFormat="1" ht="46.5" customHeight="1">
      <c r="A16" s="8">
        <v>6</v>
      </c>
      <c r="B16" s="13" t="s">
        <v>39</v>
      </c>
      <c r="C16" s="8" t="s">
        <v>3</v>
      </c>
      <c r="D16" s="8">
        <v>130</v>
      </c>
      <c r="E16" s="9">
        <v>208</v>
      </c>
      <c r="F16" s="9">
        <v>315</v>
      </c>
      <c r="G16" s="9">
        <v>133</v>
      </c>
      <c r="H16" s="9">
        <v>136</v>
      </c>
      <c r="I16" s="9">
        <v>128</v>
      </c>
      <c r="J16" s="9"/>
      <c r="K16" s="9"/>
      <c r="L16" s="9"/>
      <c r="M16" s="9">
        <v>186.28</v>
      </c>
      <c r="N16" s="10">
        <f t="shared" si="0"/>
        <v>184.38</v>
      </c>
      <c r="O16" s="10">
        <f t="shared" si="1"/>
        <v>133.75</v>
      </c>
      <c r="P16" s="10">
        <f t="shared" si="2"/>
        <v>161.14</v>
      </c>
      <c r="Q16" s="10">
        <f t="shared" si="3"/>
        <v>128</v>
      </c>
      <c r="R16" s="10" t="e">
        <f t="shared" si="4"/>
        <v>#N/A</v>
      </c>
      <c r="S16" s="10">
        <f t="shared" si="5"/>
        <v>71.80853988210598</v>
      </c>
      <c r="T16" s="11">
        <f t="shared" si="6"/>
        <v>0.3894594852050438</v>
      </c>
      <c r="U16" s="10">
        <f t="shared" si="7"/>
        <v>256.18853988210594</v>
      </c>
      <c r="V16" s="10">
        <f t="shared" si="8"/>
        <v>112.57146011789402</v>
      </c>
      <c r="W16" s="11">
        <f t="shared" si="9"/>
        <v>20948.199999999997</v>
      </c>
      <c r="X16" s="11">
        <f t="shared" si="10"/>
        <v>23969.399999999998</v>
      </c>
    </row>
    <row r="17" spans="1:24" s="12" customFormat="1" ht="165" customHeight="1">
      <c r="A17" s="8">
        <v>7</v>
      </c>
      <c r="B17" s="40" t="s">
        <v>40</v>
      </c>
      <c r="C17" s="8" t="s">
        <v>3</v>
      </c>
      <c r="D17" s="8">
        <v>320</v>
      </c>
      <c r="E17" s="9">
        <v>840</v>
      </c>
      <c r="F17" s="9">
        <v>2063</v>
      </c>
      <c r="G17" s="9">
        <v>1608</v>
      </c>
      <c r="H17" s="9">
        <v>1655</v>
      </c>
      <c r="I17" s="9">
        <v>1547</v>
      </c>
      <c r="J17" s="9"/>
      <c r="K17" s="9"/>
      <c r="L17" s="9"/>
      <c r="M17" s="9">
        <v>1048.8</v>
      </c>
      <c r="N17" s="10">
        <f t="shared" si="0"/>
        <v>1460.3</v>
      </c>
      <c r="O17" s="10">
        <f t="shared" si="1"/>
        <v>1173.35</v>
      </c>
      <c r="P17" s="10">
        <f t="shared" si="2"/>
        <v>1577.5</v>
      </c>
      <c r="Q17" s="10">
        <f t="shared" si="3"/>
        <v>840</v>
      </c>
      <c r="R17" s="10" t="e">
        <f t="shared" si="4"/>
        <v>#N/A</v>
      </c>
      <c r="S17" s="10">
        <f t="shared" si="5"/>
        <v>443.75486476206663</v>
      </c>
      <c r="T17" s="11">
        <f t="shared" si="6"/>
        <v>0.3038792472519802</v>
      </c>
      <c r="U17" s="10">
        <f t="shared" si="7"/>
        <v>1904.0548647620667</v>
      </c>
      <c r="V17" s="10">
        <f t="shared" si="8"/>
        <v>1016.5451352379333</v>
      </c>
      <c r="W17" s="11">
        <f t="shared" si="9"/>
        <v>504800</v>
      </c>
      <c r="X17" s="11">
        <f t="shared" si="10"/>
        <v>467296</v>
      </c>
    </row>
    <row r="18" spans="1:24" s="12" customFormat="1" ht="267.75" customHeight="1">
      <c r="A18" s="8">
        <v>8</v>
      </c>
      <c r="B18" s="41" t="s">
        <v>41</v>
      </c>
      <c r="C18" s="8" t="s">
        <v>3</v>
      </c>
      <c r="D18" s="8">
        <v>252</v>
      </c>
      <c r="E18" s="9">
        <v>830</v>
      </c>
      <c r="F18" s="9">
        <v>715</v>
      </c>
      <c r="G18" s="9" t="s">
        <v>30</v>
      </c>
      <c r="H18" s="9" t="s">
        <v>30</v>
      </c>
      <c r="I18" s="9" t="s">
        <v>30</v>
      </c>
      <c r="J18" s="9"/>
      <c r="K18" s="9"/>
      <c r="L18" s="9"/>
      <c r="M18" s="9">
        <v>321.16</v>
      </c>
      <c r="N18" s="10">
        <f t="shared" si="0"/>
        <v>622.05</v>
      </c>
      <c r="O18" s="10">
        <f t="shared" si="1"/>
        <v>518.08</v>
      </c>
      <c r="P18" s="10">
        <f t="shared" si="2"/>
        <v>715</v>
      </c>
      <c r="Q18" s="10">
        <f t="shared" si="3"/>
        <v>321.16</v>
      </c>
      <c r="R18" s="10" t="e">
        <f t="shared" si="4"/>
        <v>#N/A</v>
      </c>
      <c r="S18" s="10">
        <f t="shared" si="5"/>
        <v>266.84986140774606</v>
      </c>
      <c r="T18" s="11">
        <f t="shared" si="6"/>
        <v>0.42898458549593455</v>
      </c>
      <c r="U18" s="10">
        <f t="shared" si="7"/>
        <v>888.899861407746</v>
      </c>
      <c r="V18" s="10">
        <f t="shared" si="8"/>
        <v>355.2001385922539</v>
      </c>
      <c r="W18" s="11">
        <f t="shared" si="9"/>
        <v>180180</v>
      </c>
      <c r="X18" s="11">
        <f t="shared" si="10"/>
        <v>156756.59999999998</v>
      </c>
    </row>
    <row r="19" spans="1:24" s="12" customFormat="1" ht="126" customHeight="1">
      <c r="A19" s="8">
        <v>9</v>
      </c>
      <c r="B19" s="41" t="s">
        <v>42</v>
      </c>
      <c r="C19" s="8" t="s">
        <v>3</v>
      </c>
      <c r="D19" s="8">
        <v>252</v>
      </c>
      <c r="E19" s="9">
        <v>1580</v>
      </c>
      <c r="F19" s="9" t="s">
        <v>30</v>
      </c>
      <c r="G19" s="9">
        <v>1291</v>
      </c>
      <c r="H19" s="9">
        <v>1328</v>
      </c>
      <c r="I19" s="9">
        <v>1242.13</v>
      </c>
      <c r="J19" s="9"/>
      <c r="K19" s="9"/>
      <c r="L19" s="9"/>
      <c r="M19" s="9">
        <v>1451.97</v>
      </c>
      <c r="N19" s="10">
        <f t="shared" si="0"/>
        <v>1378.62</v>
      </c>
      <c r="O19" s="10">
        <f t="shared" si="1"/>
        <v>1291</v>
      </c>
      <c r="P19" s="10">
        <f t="shared" si="2"/>
        <v>1328</v>
      </c>
      <c r="Q19" s="10">
        <f t="shared" si="3"/>
        <v>1242.13</v>
      </c>
      <c r="R19" s="10" t="e">
        <f t="shared" si="4"/>
        <v>#N/A</v>
      </c>
      <c r="S19" s="10">
        <f t="shared" si="5"/>
        <v>136.75095593815786</v>
      </c>
      <c r="T19" s="11">
        <f t="shared" si="6"/>
        <v>0.09919408969705783</v>
      </c>
      <c r="U19" s="10">
        <f t="shared" si="7"/>
        <v>1515.3709559381577</v>
      </c>
      <c r="V19" s="10">
        <f t="shared" si="8"/>
        <v>1241.869044061842</v>
      </c>
      <c r="W19" s="11">
        <f t="shared" si="9"/>
        <v>334656</v>
      </c>
      <c r="X19" s="11">
        <f t="shared" si="10"/>
        <v>347412.24</v>
      </c>
    </row>
    <row r="20" spans="1:24" s="12" customFormat="1" ht="144" customHeight="1">
      <c r="A20" s="8">
        <v>10</v>
      </c>
      <c r="B20" s="41" t="s">
        <v>43</v>
      </c>
      <c r="C20" s="8" t="s">
        <v>3</v>
      </c>
      <c r="D20" s="8">
        <v>790</v>
      </c>
      <c r="E20" s="9" t="s">
        <v>30</v>
      </c>
      <c r="F20" s="9">
        <v>796</v>
      </c>
      <c r="G20" s="9">
        <v>540</v>
      </c>
      <c r="H20" s="9">
        <v>556</v>
      </c>
      <c r="I20" s="9">
        <v>520</v>
      </c>
      <c r="J20" s="9"/>
      <c r="K20" s="9"/>
      <c r="L20" s="9"/>
      <c r="M20" s="9">
        <v>454.81</v>
      </c>
      <c r="N20" s="10">
        <f t="shared" si="0"/>
        <v>573.36</v>
      </c>
      <c r="O20" s="10">
        <f t="shared" si="1"/>
        <v>520</v>
      </c>
      <c r="P20" s="10">
        <f t="shared" si="2"/>
        <v>540</v>
      </c>
      <c r="Q20" s="10">
        <f t="shared" si="3"/>
        <v>454.81</v>
      </c>
      <c r="R20" s="10" t="e">
        <f t="shared" si="4"/>
        <v>#N/A</v>
      </c>
      <c r="S20" s="10">
        <f t="shared" si="5"/>
        <v>130.27300265212298</v>
      </c>
      <c r="T20" s="11">
        <f t="shared" si="6"/>
        <v>0.22720978556600213</v>
      </c>
      <c r="U20" s="10">
        <f t="shared" si="7"/>
        <v>703.633002652123</v>
      </c>
      <c r="V20" s="10">
        <f t="shared" si="8"/>
        <v>443.08699734787706</v>
      </c>
      <c r="W20" s="11">
        <f t="shared" si="9"/>
        <v>426600</v>
      </c>
      <c r="X20" s="11">
        <f t="shared" si="10"/>
        <v>452954.4</v>
      </c>
    </row>
    <row r="21" spans="1:24" s="12" customFormat="1" ht="94.5" customHeight="1">
      <c r="A21" s="8">
        <v>11</v>
      </c>
      <c r="B21" s="13" t="s">
        <v>44</v>
      </c>
      <c r="C21" s="8" t="s">
        <v>3</v>
      </c>
      <c r="D21" s="8">
        <v>27</v>
      </c>
      <c r="E21" s="9">
        <v>1870</v>
      </c>
      <c r="F21" s="9" t="s">
        <v>30</v>
      </c>
      <c r="G21" s="9">
        <v>2088</v>
      </c>
      <c r="H21" s="9">
        <v>2148</v>
      </c>
      <c r="I21" s="9">
        <v>2008</v>
      </c>
      <c r="J21" s="9"/>
      <c r="K21" s="9"/>
      <c r="L21" s="9"/>
      <c r="M21" s="9">
        <v>1231.55</v>
      </c>
      <c r="N21" s="10">
        <f t="shared" si="0"/>
        <v>1869.11</v>
      </c>
      <c r="O21" s="10">
        <f t="shared" si="1"/>
        <v>1870</v>
      </c>
      <c r="P21" s="10">
        <f t="shared" si="2"/>
        <v>2008</v>
      </c>
      <c r="Q21" s="10">
        <f t="shared" si="3"/>
        <v>1231.55</v>
      </c>
      <c r="R21" s="10" t="e">
        <f t="shared" si="4"/>
        <v>#N/A</v>
      </c>
      <c r="S21" s="10">
        <f t="shared" si="5"/>
        <v>371.30393278283674</v>
      </c>
      <c r="T21" s="11">
        <f t="shared" si="6"/>
        <v>0.19865279880950654</v>
      </c>
      <c r="U21" s="10">
        <f t="shared" si="7"/>
        <v>2240.4139327828366</v>
      </c>
      <c r="V21" s="10">
        <f t="shared" si="8"/>
        <v>1497.8060672171632</v>
      </c>
      <c r="W21" s="11">
        <f t="shared" si="9"/>
        <v>54216</v>
      </c>
      <c r="X21" s="11">
        <f t="shared" si="10"/>
        <v>50465.969999999994</v>
      </c>
    </row>
    <row r="22" spans="1:24" s="12" customFormat="1" ht="98.25" customHeight="1">
      <c r="A22" s="8">
        <v>12</v>
      </c>
      <c r="B22" s="13" t="s">
        <v>45</v>
      </c>
      <c r="C22" s="8" t="s">
        <v>3</v>
      </c>
      <c r="D22" s="8">
        <v>189</v>
      </c>
      <c r="E22" s="9">
        <v>1200</v>
      </c>
      <c r="F22" s="9">
        <v>846</v>
      </c>
      <c r="G22" s="9">
        <v>1980</v>
      </c>
      <c r="H22" s="9">
        <v>2037</v>
      </c>
      <c r="I22" s="9">
        <v>1904</v>
      </c>
      <c r="J22" s="9"/>
      <c r="K22" s="9"/>
      <c r="L22" s="9"/>
      <c r="M22" s="9">
        <v>980.52</v>
      </c>
      <c r="N22" s="10">
        <f t="shared" si="0"/>
        <v>1491.25</v>
      </c>
      <c r="O22" s="10">
        <f t="shared" si="1"/>
        <v>1035.39</v>
      </c>
      <c r="P22" s="10">
        <f t="shared" si="2"/>
        <v>1552</v>
      </c>
      <c r="Q22" s="10">
        <f t="shared" si="3"/>
        <v>846</v>
      </c>
      <c r="R22" s="10" t="e">
        <f t="shared" si="4"/>
        <v>#N/A</v>
      </c>
      <c r="S22" s="10">
        <f t="shared" si="5"/>
        <v>542.0519246960262</v>
      </c>
      <c r="T22" s="11">
        <f t="shared" si="6"/>
        <v>0.36348829820353806</v>
      </c>
      <c r="U22" s="10">
        <f t="shared" si="7"/>
        <v>2033.3019246960262</v>
      </c>
      <c r="V22" s="10">
        <f t="shared" si="8"/>
        <v>949.1980753039738</v>
      </c>
      <c r="W22" s="11">
        <f t="shared" si="9"/>
        <v>293328</v>
      </c>
      <c r="X22" s="11">
        <f t="shared" si="10"/>
        <v>281846.25</v>
      </c>
    </row>
    <row r="23" spans="1:24" s="12" customFormat="1" ht="96.75" customHeight="1">
      <c r="A23" s="8">
        <v>13</v>
      </c>
      <c r="B23" s="13" t="s">
        <v>46</v>
      </c>
      <c r="C23" s="8" t="s">
        <v>3</v>
      </c>
      <c r="D23" s="8">
        <v>160</v>
      </c>
      <c r="E23" s="9">
        <v>1140</v>
      </c>
      <c r="F23" s="9">
        <v>1147</v>
      </c>
      <c r="G23" s="9">
        <v>719</v>
      </c>
      <c r="H23" s="9">
        <v>740</v>
      </c>
      <c r="I23" s="9">
        <v>692</v>
      </c>
      <c r="J23" s="9"/>
      <c r="K23" s="9"/>
      <c r="L23" s="9"/>
      <c r="M23" s="9">
        <v>432.08</v>
      </c>
      <c r="N23" s="10">
        <f t="shared" si="0"/>
        <v>811.68</v>
      </c>
      <c r="O23" s="10">
        <f t="shared" si="1"/>
        <v>698.75</v>
      </c>
      <c r="P23" s="10">
        <f t="shared" si="2"/>
        <v>729.5</v>
      </c>
      <c r="Q23" s="10">
        <f t="shared" si="3"/>
        <v>432.08</v>
      </c>
      <c r="R23" s="10" t="e">
        <f t="shared" si="4"/>
        <v>#N/A</v>
      </c>
      <c r="S23" s="10">
        <f t="shared" si="5"/>
        <v>280.13589273779274</v>
      </c>
      <c r="T23" s="11">
        <f t="shared" si="6"/>
        <v>0.34513095399392957</v>
      </c>
      <c r="U23" s="10">
        <f t="shared" si="7"/>
        <v>1091.8158927377926</v>
      </c>
      <c r="V23" s="10">
        <f t="shared" si="8"/>
        <v>531.5441072622073</v>
      </c>
      <c r="W23" s="11">
        <f t="shared" si="9"/>
        <v>116720</v>
      </c>
      <c r="X23" s="11">
        <f t="shared" si="10"/>
        <v>129868.79999999999</v>
      </c>
    </row>
    <row r="24" spans="1:24" s="12" customFormat="1" ht="60.75" customHeight="1">
      <c r="A24" s="8">
        <v>14</v>
      </c>
      <c r="B24" s="13" t="s">
        <v>47</v>
      </c>
      <c r="C24" s="8" t="s">
        <v>3</v>
      </c>
      <c r="D24" s="8">
        <v>252</v>
      </c>
      <c r="E24" s="9">
        <v>1640</v>
      </c>
      <c r="F24" s="9" t="s">
        <v>30</v>
      </c>
      <c r="G24" s="9">
        <v>1128</v>
      </c>
      <c r="H24" s="9">
        <v>1160</v>
      </c>
      <c r="I24" s="9">
        <v>1085</v>
      </c>
      <c r="J24" s="9"/>
      <c r="K24" s="9"/>
      <c r="L24" s="9"/>
      <c r="M24" s="9">
        <v>489.57</v>
      </c>
      <c r="N24" s="10">
        <f t="shared" si="0"/>
        <v>1100.51</v>
      </c>
      <c r="O24" s="10">
        <f t="shared" si="1"/>
        <v>1085</v>
      </c>
      <c r="P24" s="10">
        <f t="shared" si="2"/>
        <v>1128</v>
      </c>
      <c r="Q24" s="10">
        <f t="shared" si="3"/>
        <v>489.57</v>
      </c>
      <c r="R24" s="10" t="e">
        <f t="shared" si="4"/>
        <v>#N/A</v>
      </c>
      <c r="S24" s="10">
        <f t="shared" si="5"/>
        <v>408.9108900237315</v>
      </c>
      <c r="T24" s="11">
        <f t="shared" si="6"/>
        <v>0.371564901748945</v>
      </c>
      <c r="U24" s="10">
        <f t="shared" si="7"/>
        <v>1509.4208900237315</v>
      </c>
      <c r="V24" s="10">
        <f t="shared" si="8"/>
        <v>691.5991099762684</v>
      </c>
      <c r="W24" s="11">
        <f t="shared" si="9"/>
        <v>284256</v>
      </c>
      <c r="X24" s="11">
        <f t="shared" si="10"/>
        <v>277328.52</v>
      </c>
    </row>
    <row r="25" spans="1:24" s="12" customFormat="1" ht="33.75" customHeight="1">
      <c r="A25" s="8">
        <v>15</v>
      </c>
      <c r="B25" s="38" t="s">
        <v>48</v>
      </c>
      <c r="C25" s="8" t="s">
        <v>3</v>
      </c>
      <c r="D25" s="8">
        <v>100</v>
      </c>
      <c r="E25" s="9">
        <v>490</v>
      </c>
      <c r="F25" s="9" t="s">
        <v>30</v>
      </c>
      <c r="G25" s="9">
        <v>829</v>
      </c>
      <c r="H25" s="9">
        <v>853</v>
      </c>
      <c r="I25" s="9">
        <v>798</v>
      </c>
      <c r="J25" s="9"/>
      <c r="K25" s="9"/>
      <c r="L25" s="9"/>
      <c r="M25" s="9">
        <v>130.27</v>
      </c>
      <c r="N25" s="10">
        <f t="shared" si="0"/>
        <v>620.05</v>
      </c>
      <c r="O25" s="10">
        <f t="shared" si="1"/>
        <v>490</v>
      </c>
      <c r="P25" s="10">
        <f t="shared" si="2"/>
        <v>798</v>
      </c>
      <c r="Q25" s="10">
        <f t="shared" si="3"/>
        <v>130.27</v>
      </c>
      <c r="R25" s="10" t="e">
        <f t="shared" si="4"/>
        <v>#N/A</v>
      </c>
      <c r="S25" s="10">
        <f t="shared" si="5"/>
        <v>310.80116566705493</v>
      </c>
      <c r="T25" s="11">
        <f t="shared" si="6"/>
        <v>0.5012517791582211</v>
      </c>
      <c r="U25" s="10">
        <f t="shared" si="7"/>
        <v>930.8511656670548</v>
      </c>
      <c r="V25" s="10">
        <f t="shared" si="8"/>
        <v>309.248834332945</v>
      </c>
      <c r="W25" s="11">
        <f t="shared" si="9"/>
        <v>79800</v>
      </c>
      <c r="X25" s="11">
        <f t="shared" si="10"/>
        <v>62004.99999999999</v>
      </c>
    </row>
    <row r="26" spans="1:24" s="12" customFormat="1" ht="409.5" customHeight="1">
      <c r="A26" s="8">
        <v>16</v>
      </c>
      <c r="B26" s="46" t="s">
        <v>52</v>
      </c>
      <c r="C26" s="8" t="s">
        <v>3</v>
      </c>
      <c r="D26" s="8">
        <v>4005</v>
      </c>
      <c r="E26" s="9">
        <v>440</v>
      </c>
      <c r="F26" s="9">
        <v>503</v>
      </c>
      <c r="G26" s="9" t="s">
        <v>30</v>
      </c>
      <c r="H26" s="9" t="s">
        <v>30</v>
      </c>
      <c r="I26" s="9" t="s">
        <v>30</v>
      </c>
      <c r="J26" s="9"/>
      <c r="K26" s="9"/>
      <c r="L26" s="9"/>
      <c r="M26" s="9">
        <v>333</v>
      </c>
      <c r="N26" s="10">
        <f t="shared" si="0"/>
        <v>425.33</v>
      </c>
      <c r="O26" s="10">
        <f t="shared" si="1"/>
        <v>386.5</v>
      </c>
      <c r="P26" s="10">
        <f t="shared" si="2"/>
        <v>440</v>
      </c>
      <c r="Q26" s="10">
        <f t="shared" si="3"/>
        <v>333</v>
      </c>
      <c r="R26" s="10" t="e">
        <f t="shared" si="4"/>
        <v>#N/A</v>
      </c>
      <c r="S26" s="10">
        <f t="shared" si="5"/>
        <v>85.94378007356504</v>
      </c>
      <c r="T26" s="11">
        <f t="shared" si="6"/>
        <v>0.20206376242815</v>
      </c>
      <c r="U26" s="10">
        <f t="shared" si="7"/>
        <v>511.27378007356504</v>
      </c>
      <c r="V26" s="10">
        <f t="shared" si="8"/>
        <v>339.38621992643493</v>
      </c>
      <c r="W26" s="11">
        <f t="shared" si="9"/>
        <v>1762200</v>
      </c>
      <c r="X26" s="11">
        <f t="shared" si="10"/>
        <v>1703446.65</v>
      </c>
    </row>
    <row r="27" spans="1:24" s="12" customFormat="1" ht="408.75" customHeight="1">
      <c r="A27" s="8">
        <v>17</v>
      </c>
      <c r="B27" s="43" t="s">
        <v>49</v>
      </c>
      <c r="C27" s="8" t="s">
        <v>3</v>
      </c>
      <c r="D27" s="8">
        <v>480</v>
      </c>
      <c r="E27" s="9">
        <v>400</v>
      </c>
      <c r="F27" s="9">
        <v>479</v>
      </c>
      <c r="G27" s="9" t="s">
        <v>30</v>
      </c>
      <c r="H27" s="9" t="s">
        <v>30</v>
      </c>
      <c r="I27" s="9" t="s">
        <v>30</v>
      </c>
      <c r="J27" s="9"/>
      <c r="K27" s="9"/>
      <c r="L27" s="9"/>
      <c r="M27" s="9">
        <v>214</v>
      </c>
      <c r="N27" s="10">
        <f t="shared" si="0"/>
        <v>364.33</v>
      </c>
      <c r="O27" s="10">
        <f t="shared" si="1"/>
        <v>307</v>
      </c>
      <c r="P27" s="10">
        <f t="shared" si="2"/>
        <v>400</v>
      </c>
      <c r="Q27" s="10">
        <f t="shared" si="3"/>
        <v>214</v>
      </c>
      <c r="R27" s="10" t="e">
        <f t="shared" si="4"/>
        <v>#N/A</v>
      </c>
      <c r="S27" s="10">
        <f t="shared" si="5"/>
        <v>136.05268587327978</v>
      </c>
      <c r="T27" s="11">
        <f t="shared" si="6"/>
        <v>0.3734325635365734</v>
      </c>
      <c r="U27" s="10">
        <f t="shared" si="7"/>
        <v>500.3826858732798</v>
      </c>
      <c r="V27" s="10">
        <f t="shared" si="8"/>
        <v>228.2773141267202</v>
      </c>
      <c r="W27" s="11">
        <f t="shared" si="9"/>
        <v>192000</v>
      </c>
      <c r="X27" s="11">
        <f t="shared" si="10"/>
        <v>174878.4</v>
      </c>
    </row>
    <row r="28" spans="1:24" s="12" customFormat="1" ht="132" customHeight="1">
      <c r="A28" s="8">
        <v>18</v>
      </c>
      <c r="B28" s="41" t="s">
        <v>50</v>
      </c>
      <c r="C28" s="8" t="s">
        <v>3</v>
      </c>
      <c r="D28" s="8">
        <v>2640</v>
      </c>
      <c r="E28" s="9">
        <v>290</v>
      </c>
      <c r="F28" s="9">
        <v>376</v>
      </c>
      <c r="G28" s="9" t="s">
        <v>30</v>
      </c>
      <c r="H28" s="9" t="s">
        <v>30</v>
      </c>
      <c r="I28" s="9" t="s">
        <v>30</v>
      </c>
      <c r="J28" s="9"/>
      <c r="K28" s="9"/>
      <c r="L28" s="9"/>
      <c r="M28" s="9">
        <v>297.26</v>
      </c>
      <c r="N28" s="10">
        <f t="shared" si="0"/>
        <v>321.09</v>
      </c>
      <c r="O28" s="10">
        <f t="shared" si="1"/>
        <v>293.63</v>
      </c>
      <c r="P28" s="10">
        <f t="shared" si="2"/>
        <v>297.26</v>
      </c>
      <c r="Q28" s="10">
        <f t="shared" si="3"/>
        <v>290</v>
      </c>
      <c r="R28" s="10" t="e">
        <f t="shared" si="4"/>
        <v>#N/A</v>
      </c>
      <c r="S28" s="10">
        <f t="shared" si="5"/>
        <v>47.69468034627495</v>
      </c>
      <c r="T28" s="11">
        <f t="shared" si="6"/>
        <v>0.14853991200683594</v>
      </c>
      <c r="U28" s="10">
        <f t="shared" si="7"/>
        <v>368.7846803462749</v>
      </c>
      <c r="V28" s="10">
        <f t="shared" si="8"/>
        <v>273.39531965372504</v>
      </c>
      <c r="W28" s="11">
        <f t="shared" si="9"/>
        <v>784766.4</v>
      </c>
      <c r="X28" s="11">
        <f t="shared" si="10"/>
        <v>847677.6</v>
      </c>
    </row>
    <row r="29" spans="1:24" s="12" customFormat="1" ht="136.5" customHeight="1">
      <c r="A29" s="8">
        <v>19</v>
      </c>
      <c r="B29" s="41" t="s">
        <v>51</v>
      </c>
      <c r="C29" s="8" t="s">
        <v>3</v>
      </c>
      <c r="D29" s="8">
        <v>420</v>
      </c>
      <c r="E29" s="9">
        <v>290</v>
      </c>
      <c r="F29" s="9">
        <v>376</v>
      </c>
      <c r="G29" s="9" t="s">
        <v>30</v>
      </c>
      <c r="H29" s="9" t="s">
        <v>30</v>
      </c>
      <c r="I29" s="9" t="s">
        <v>30</v>
      </c>
      <c r="J29" s="9"/>
      <c r="K29" s="9"/>
      <c r="L29" s="9"/>
      <c r="M29" s="9">
        <v>389.52</v>
      </c>
      <c r="N29" s="10">
        <f t="shared" si="0"/>
        <v>351.84</v>
      </c>
      <c r="O29" s="10">
        <f t="shared" si="1"/>
        <v>333</v>
      </c>
      <c r="P29" s="10">
        <f t="shared" si="2"/>
        <v>376</v>
      </c>
      <c r="Q29" s="10">
        <f t="shared" si="3"/>
        <v>290</v>
      </c>
      <c r="R29" s="10" t="e">
        <f t="shared" si="4"/>
        <v>#N/A</v>
      </c>
      <c r="S29" s="10">
        <f t="shared" si="5"/>
        <v>53.97996665430602</v>
      </c>
      <c r="T29" s="11">
        <f t="shared" si="6"/>
        <v>0.15342191522938273</v>
      </c>
      <c r="U29" s="10">
        <f t="shared" si="7"/>
        <v>405.819966654306</v>
      </c>
      <c r="V29" s="10">
        <f t="shared" si="8"/>
        <v>297.860033345694</v>
      </c>
      <c r="W29" s="11">
        <f t="shared" si="9"/>
        <v>157920</v>
      </c>
      <c r="X29" s="11">
        <f t="shared" si="10"/>
        <v>147772.8</v>
      </c>
    </row>
    <row r="30" spans="1:24" s="28" customFormat="1" ht="24" customHeight="1" thickBot="1">
      <c r="A30" s="54" t="s">
        <v>23</v>
      </c>
      <c r="B30" s="55"/>
      <c r="C30" s="55"/>
      <c r="D30" s="55"/>
      <c r="E30" s="55"/>
      <c r="F30" s="55"/>
      <c r="G30" s="55"/>
      <c r="H30" s="55"/>
      <c r="I30" s="55"/>
      <c r="J30" s="55"/>
      <c r="K30" s="55"/>
      <c r="L30" s="55"/>
      <c r="M30" s="55"/>
      <c r="N30" s="55"/>
      <c r="O30" s="55"/>
      <c r="P30" s="55"/>
      <c r="Q30" s="56"/>
      <c r="W30" s="29">
        <f>SUM(W11:W29)</f>
        <v>6279462.7</v>
      </c>
      <c r="X30" s="30">
        <f>SUM(X11:X29)</f>
        <v>6218078.68</v>
      </c>
    </row>
    <row r="31" spans="1:11" s="28" customFormat="1" ht="15" customHeight="1">
      <c r="A31" s="31"/>
      <c r="B31" s="14"/>
      <c r="C31" s="32"/>
      <c r="D31" s="33"/>
      <c r="E31" s="32"/>
      <c r="F31" s="3"/>
      <c r="J31" s="3"/>
      <c r="K31" s="3"/>
    </row>
    <row r="32" spans="1:17" s="28" customFormat="1" ht="15" customHeight="1">
      <c r="A32" s="31"/>
      <c r="B32" s="14" t="s">
        <v>53</v>
      </c>
      <c r="C32" s="32"/>
      <c r="D32" s="34"/>
      <c r="E32" s="35"/>
      <c r="F32" s="36"/>
      <c r="G32" s="37"/>
      <c r="H32" s="37"/>
      <c r="I32" s="37"/>
      <c r="J32" s="36"/>
      <c r="K32" s="36"/>
      <c r="L32" s="37"/>
      <c r="N32" s="37"/>
      <c r="O32" s="37"/>
      <c r="P32" s="37"/>
      <c r="Q32" s="37"/>
    </row>
    <row r="33" spans="1:17" s="28" customFormat="1" ht="15" customHeight="1">
      <c r="A33" s="31"/>
      <c r="B33" s="14"/>
      <c r="C33" s="32"/>
      <c r="D33" s="47" t="s">
        <v>24</v>
      </c>
      <c r="E33" s="47"/>
      <c r="F33" s="47"/>
      <c r="G33" s="47"/>
      <c r="H33" s="47"/>
      <c r="I33" s="47"/>
      <c r="J33" s="47"/>
      <c r="K33" s="47"/>
      <c r="L33" s="47"/>
      <c r="N33" s="48" t="s">
        <v>25</v>
      </c>
      <c r="O33" s="48"/>
      <c r="P33" s="48"/>
      <c r="Q33" s="48"/>
    </row>
    <row r="34" ht="15" customHeight="1">
      <c r="A34" s="4"/>
    </row>
    <row r="35" ht="15" customHeight="1">
      <c r="A35" s="4"/>
    </row>
    <row r="36" ht="15" customHeight="1">
      <c r="A36" s="4"/>
    </row>
    <row r="37" ht="15" customHeight="1">
      <c r="A37" s="4"/>
    </row>
    <row r="38" ht="15" customHeight="1">
      <c r="A38" s="4"/>
    </row>
    <row r="39" ht="15" customHeight="1">
      <c r="A39" s="4"/>
    </row>
    <row r="40" ht="15" customHeight="1">
      <c r="A40" s="4"/>
    </row>
    <row r="41" ht="15" customHeight="1">
      <c r="A41" s="4"/>
    </row>
    <row r="42" ht="15" customHeight="1">
      <c r="A42" s="4"/>
    </row>
    <row r="43" ht="15" customHeight="1">
      <c r="A43" s="4"/>
    </row>
    <row r="44" ht="15" customHeight="1">
      <c r="A44" s="4"/>
    </row>
    <row r="45" ht="15" customHeight="1">
      <c r="A45" s="4"/>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sheetData>
  <sheetProtection/>
  <mergeCells count="17">
    <mergeCell ref="E1:N1"/>
    <mergeCell ref="Q8:Q9"/>
    <mergeCell ref="S8:S9"/>
    <mergeCell ref="E2:N2"/>
    <mergeCell ref="T8:T9"/>
    <mergeCell ref="U8:U9"/>
    <mergeCell ref="P8:P9"/>
    <mergeCell ref="E4:N6"/>
    <mergeCell ref="D33:L33"/>
    <mergeCell ref="N33:Q33"/>
    <mergeCell ref="V8:V9"/>
    <mergeCell ref="R8:R9"/>
    <mergeCell ref="C8:D8"/>
    <mergeCell ref="C9:D9"/>
    <mergeCell ref="N8:N9"/>
    <mergeCell ref="O8:O9"/>
    <mergeCell ref="A30:Q30"/>
  </mergeCells>
  <conditionalFormatting sqref="T12">
    <cfRule type="cellIs" priority="124" dxfId="0" operator="greaterThanOrEqual" stopIfTrue="1">
      <formula>0.25</formula>
    </cfRule>
  </conditionalFormatting>
  <conditionalFormatting sqref="T13:T29">
    <cfRule type="cellIs" priority="123" dxfId="0" operator="greaterThanOrEqual" stopIfTrue="1">
      <formula>0.25</formula>
    </cfRule>
  </conditionalFormatting>
  <conditionalFormatting sqref="T11">
    <cfRule type="cellIs" priority="122" dxfId="0" operator="greaterThanOrEqual" stopIfTrue="1">
      <formula>0.25</formula>
    </cfRule>
  </conditionalFormatting>
  <conditionalFormatting sqref="T13">
    <cfRule type="cellIs" priority="121" dxfId="0" operator="greaterThanOrEqual" stopIfTrue="1">
      <formula>0.25</formula>
    </cfRule>
  </conditionalFormatting>
  <conditionalFormatting sqref="T12">
    <cfRule type="cellIs" priority="120" dxfId="0" operator="greaterThanOrEqual" stopIfTrue="1">
      <formula>0.25</formula>
    </cfRule>
  </conditionalFormatting>
  <conditionalFormatting sqref="T14">
    <cfRule type="cellIs" priority="119" dxfId="0" operator="greaterThanOrEqual" stopIfTrue="1">
      <formula>0.25</formula>
    </cfRule>
  </conditionalFormatting>
  <conditionalFormatting sqref="T13">
    <cfRule type="cellIs" priority="118" dxfId="0" operator="greaterThanOrEqual" stopIfTrue="1">
      <formula>0.25</formula>
    </cfRule>
  </conditionalFormatting>
  <conditionalFormatting sqref="T15">
    <cfRule type="cellIs" priority="117" dxfId="0" operator="greaterThanOrEqual" stopIfTrue="1">
      <formula>0.25</formula>
    </cfRule>
  </conditionalFormatting>
  <conditionalFormatting sqref="T14">
    <cfRule type="cellIs" priority="116" dxfId="0" operator="greaterThanOrEqual" stopIfTrue="1">
      <formula>0.25</formula>
    </cfRule>
  </conditionalFormatting>
  <conditionalFormatting sqref="T16">
    <cfRule type="cellIs" priority="115" dxfId="0" operator="greaterThanOrEqual" stopIfTrue="1">
      <formula>0.25</formula>
    </cfRule>
  </conditionalFormatting>
  <conditionalFormatting sqref="T15">
    <cfRule type="cellIs" priority="114" dxfId="0" operator="greaterThanOrEqual" stopIfTrue="1">
      <formula>0.25</formula>
    </cfRule>
  </conditionalFormatting>
  <conditionalFormatting sqref="T17">
    <cfRule type="cellIs" priority="113" dxfId="0" operator="greaterThanOrEqual" stopIfTrue="1">
      <formula>0.25</formula>
    </cfRule>
  </conditionalFormatting>
  <conditionalFormatting sqref="T16">
    <cfRule type="cellIs" priority="112" dxfId="0" operator="greaterThanOrEqual" stopIfTrue="1">
      <formula>0.25</formula>
    </cfRule>
  </conditionalFormatting>
  <conditionalFormatting sqref="T18">
    <cfRule type="cellIs" priority="111" dxfId="0" operator="greaterThanOrEqual" stopIfTrue="1">
      <formula>0.25</formula>
    </cfRule>
  </conditionalFormatting>
  <conditionalFormatting sqref="T17">
    <cfRule type="cellIs" priority="110" dxfId="0" operator="greaterThanOrEqual" stopIfTrue="1">
      <formula>0.25</formula>
    </cfRule>
  </conditionalFormatting>
  <conditionalFormatting sqref="T19">
    <cfRule type="cellIs" priority="109" dxfId="0" operator="greaterThanOrEqual" stopIfTrue="1">
      <formula>0.25</formula>
    </cfRule>
  </conditionalFormatting>
  <conditionalFormatting sqref="T18">
    <cfRule type="cellIs" priority="108" dxfId="0" operator="greaterThanOrEqual" stopIfTrue="1">
      <formula>0.25</formula>
    </cfRule>
  </conditionalFormatting>
  <conditionalFormatting sqref="T20">
    <cfRule type="cellIs" priority="107" dxfId="0" operator="greaterThanOrEqual" stopIfTrue="1">
      <formula>0.25</formula>
    </cfRule>
  </conditionalFormatting>
  <conditionalFormatting sqref="T19">
    <cfRule type="cellIs" priority="106" dxfId="0" operator="greaterThanOrEqual" stopIfTrue="1">
      <formula>0.25</formula>
    </cfRule>
  </conditionalFormatting>
  <conditionalFormatting sqref="T21">
    <cfRule type="cellIs" priority="105" dxfId="0" operator="greaterThanOrEqual" stopIfTrue="1">
      <formula>0.25</formula>
    </cfRule>
  </conditionalFormatting>
  <conditionalFormatting sqref="T20">
    <cfRule type="cellIs" priority="104" dxfId="0" operator="greaterThanOrEqual" stopIfTrue="1">
      <formula>0.25</formula>
    </cfRule>
  </conditionalFormatting>
  <conditionalFormatting sqref="T22">
    <cfRule type="cellIs" priority="103" dxfId="0" operator="greaterThanOrEqual" stopIfTrue="1">
      <formula>0.25</formula>
    </cfRule>
  </conditionalFormatting>
  <conditionalFormatting sqref="T21">
    <cfRule type="cellIs" priority="102" dxfId="0" operator="greaterThanOrEqual" stopIfTrue="1">
      <formula>0.25</formula>
    </cfRule>
  </conditionalFormatting>
  <conditionalFormatting sqref="T23">
    <cfRule type="cellIs" priority="101" dxfId="0" operator="greaterThanOrEqual" stopIfTrue="1">
      <formula>0.25</formula>
    </cfRule>
  </conditionalFormatting>
  <conditionalFormatting sqref="T22">
    <cfRule type="cellIs" priority="100" dxfId="0" operator="greaterThanOrEqual" stopIfTrue="1">
      <formula>0.25</formula>
    </cfRule>
  </conditionalFormatting>
  <conditionalFormatting sqref="T24">
    <cfRule type="cellIs" priority="99" dxfId="0" operator="greaterThanOrEqual" stopIfTrue="1">
      <formula>0.25</formula>
    </cfRule>
  </conditionalFormatting>
  <conditionalFormatting sqref="T23">
    <cfRule type="cellIs" priority="98" dxfId="0" operator="greaterThanOrEqual" stopIfTrue="1">
      <formula>0.25</formula>
    </cfRule>
  </conditionalFormatting>
  <conditionalFormatting sqref="T25">
    <cfRule type="cellIs" priority="97" dxfId="0" operator="greaterThanOrEqual" stopIfTrue="1">
      <formula>0.25</formula>
    </cfRule>
  </conditionalFormatting>
  <conditionalFormatting sqref="T24">
    <cfRule type="cellIs" priority="96" dxfId="0" operator="greaterThanOrEqual" stopIfTrue="1">
      <formula>0.25</formula>
    </cfRule>
  </conditionalFormatting>
  <conditionalFormatting sqref="T26">
    <cfRule type="cellIs" priority="95" dxfId="0" operator="greaterThanOrEqual" stopIfTrue="1">
      <formula>0.25</formula>
    </cfRule>
  </conditionalFormatting>
  <conditionalFormatting sqref="T25">
    <cfRule type="cellIs" priority="94" dxfId="0" operator="greaterThanOrEqual" stopIfTrue="1">
      <formula>0.25</formula>
    </cfRule>
  </conditionalFormatting>
  <conditionalFormatting sqref="T27">
    <cfRule type="cellIs" priority="93" dxfId="0" operator="greaterThanOrEqual" stopIfTrue="1">
      <formula>0.25</formula>
    </cfRule>
  </conditionalFormatting>
  <conditionalFormatting sqref="T26">
    <cfRule type="cellIs" priority="92" dxfId="0" operator="greaterThanOrEqual" stopIfTrue="1">
      <formula>0.25</formula>
    </cfRule>
  </conditionalFormatting>
  <conditionalFormatting sqref="T28">
    <cfRule type="cellIs" priority="91" dxfId="0" operator="greaterThanOrEqual" stopIfTrue="1">
      <formula>0.25</formula>
    </cfRule>
  </conditionalFormatting>
  <conditionalFormatting sqref="T27">
    <cfRule type="cellIs" priority="90" dxfId="0" operator="greaterThanOrEqual" stopIfTrue="1">
      <formula>0.25</formula>
    </cfRule>
  </conditionalFormatting>
  <conditionalFormatting sqref="T29">
    <cfRule type="cellIs" priority="89" dxfId="0" operator="greaterThanOrEqual" stopIfTrue="1">
      <formula>0.25</formula>
    </cfRule>
  </conditionalFormatting>
  <conditionalFormatting sqref="T28">
    <cfRule type="cellIs" priority="88" dxfId="0" operator="greaterThanOrEqual" stopIfTrue="1">
      <formula>0.25</formula>
    </cfRule>
  </conditionalFormatting>
  <conditionalFormatting sqref="T29">
    <cfRule type="cellIs" priority="86" dxfId="0" operator="greaterThanOrEqual" stopIfTrue="1">
      <formula>0.25</formula>
    </cfRule>
  </conditionalFormatting>
  <conditionalFormatting sqref="T19">
    <cfRule type="cellIs" priority="59" dxfId="0" operator="greaterThanOrEqual" stopIfTrue="1">
      <formula>0.25</formula>
    </cfRule>
  </conditionalFormatting>
  <conditionalFormatting sqref="T18">
    <cfRule type="cellIs" priority="58" dxfId="0" operator="greaterThanOrEqual" stopIfTrue="1">
      <formula>0.25</formula>
    </cfRule>
  </conditionalFormatting>
  <conditionalFormatting sqref="T20">
    <cfRule type="cellIs" priority="57" dxfId="0" operator="greaterThanOrEqual" stopIfTrue="1">
      <formula>0.25</formula>
    </cfRule>
  </conditionalFormatting>
  <conditionalFormatting sqref="T19">
    <cfRule type="cellIs" priority="56" dxfId="0" operator="greaterThanOrEqual" stopIfTrue="1">
      <formula>0.25</formula>
    </cfRule>
  </conditionalFormatting>
  <conditionalFormatting sqref="T21">
    <cfRule type="cellIs" priority="55" dxfId="0" operator="greaterThanOrEqual" stopIfTrue="1">
      <formula>0.25</formula>
    </cfRule>
  </conditionalFormatting>
  <conditionalFormatting sqref="T20">
    <cfRule type="cellIs" priority="54" dxfId="0" operator="greaterThanOrEqual" stopIfTrue="1">
      <formula>0.25</formula>
    </cfRule>
  </conditionalFormatting>
  <conditionalFormatting sqref="T22">
    <cfRule type="cellIs" priority="53" dxfId="0" operator="greaterThanOrEqual" stopIfTrue="1">
      <formula>0.25</formula>
    </cfRule>
  </conditionalFormatting>
  <conditionalFormatting sqref="T21">
    <cfRule type="cellIs" priority="52" dxfId="0" operator="greaterThanOrEqual" stopIfTrue="1">
      <formula>0.25</formula>
    </cfRule>
  </conditionalFormatting>
  <conditionalFormatting sqref="T23">
    <cfRule type="cellIs" priority="51" dxfId="0" operator="greaterThanOrEqual" stopIfTrue="1">
      <formula>0.25</formula>
    </cfRule>
  </conditionalFormatting>
  <conditionalFormatting sqref="T22">
    <cfRule type="cellIs" priority="50" dxfId="0" operator="greaterThanOrEqual" stopIfTrue="1">
      <formula>0.25</formula>
    </cfRule>
  </conditionalFormatting>
  <conditionalFormatting sqref="T24">
    <cfRule type="cellIs" priority="49" dxfId="0" operator="greaterThanOrEqual" stopIfTrue="1">
      <formula>0.25</formula>
    </cfRule>
  </conditionalFormatting>
  <conditionalFormatting sqref="T23">
    <cfRule type="cellIs" priority="48" dxfId="0" operator="greaterThanOrEqual" stopIfTrue="1">
      <formula>0.25</formula>
    </cfRule>
  </conditionalFormatting>
  <conditionalFormatting sqref="T25">
    <cfRule type="cellIs" priority="47" dxfId="0" operator="greaterThanOrEqual" stopIfTrue="1">
      <formula>0.25</formula>
    </cfRule>
  </conditionalFormatting>
  <conditionalFormatting sqref="T24">
    <cfRule type="cellIs" priority="46" dxfId="0" operator="greaterThanOrEqual" stopIfTrue="1">
      <formula>0.25</formula>
    </cfRule>
  </conditionalFormatting>
  <conditionalFormatting sqref="T26">
    <cfRule type="cellIs" priority="45" dxfId="0" operator="greaterThanOrEqual" stopIfTrue="1">
      <formula>0.25</formula>
    </cfRule>
  </conditionalFormatting>
  <conditionalFormatting sqref="T25">
    <cfRule type="cellIs" priority="44" dxfId="0" operator="greaterThanOrEqual" stopIfTrue="1">
      <formula>0.25</formula>
    </cfRule>
  </conditionalFormatting>
  <conditionalFormatting sqref="T27">
    <cfRule type="cellIs" priority="43" dxfId="0" operator="greaterThanOrEqual" stopIfTrue="1">
      <formula>0.25</formula>
    </cfRule>
  </conditionalFormatting>
  <conditionalFormatting sqref="T26">
    <cfRule type="cellIs" priority="42" dxfId="0" operator="greaterThanOrEqual" stopIfTrue="1">
      <formula>0.25</formula>
    </cfRule>
  </conditionalFormatting>
  <conditionalFormatting sqref="T28">
    <cfRule type="cellIs" priority="41" dxfId="0" operator="greaterThanOrEqual" stopIfTrue="1">
      <formula>0.25</formula>
    </cfRule>
  </conditionalFormatting>
  <conditionalFormatting sqref="T27">
    <cfRule type="cellIs" priority="40" dxfId="0" operator="greaterThanOrEqual" stopIfTrue="1">
      <formula>0.25</formula>
    </cfRule>
  </conditionalFormatting>
  <conditionalFormatting sqref="T28">
    <cfRule type="cellIs" priority="39" dxfId="0" operator="greaterThanOrEqual" stopIfTrue="1">
      <formula>0.25</formula>
    </cfRule>
  </conditionalFormatting>
  <printOptions horizontalCentered="1" verticalCentered="1"/>
  <pageMargins left="0.3937007874015748" right="0.3937007874015748" top="1.141732283464567" bottom="1.1811023622047245" header="0.5905511811023623" footer="0.5905511811023623"/>
  <pageSetup fitToHeight="0" horizontalDpi="300" verticalDpi="300" orientation="landscape" paperSize="9" scale="32" r:id="rId2"/>
  <headerFooter alignWithMargins="0">
    <oddHeader>&amp;C&amp;"Arial,Negrito"&amp;14MAPA DE COTAÇÃO DE PREÇOS</oddHeader>
    <oddFooter>&amp;C&amp;"Arial,Negrito Itálico"&amp;12&amp;F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AQUISIÇÃO DE LIVROS</dc:subject>
  <dc:creator>COM</dc:creator>
  <cp:keywords/>
  <dc:description/>
  <cp:lastModifiedBy>Arthur Ramos</cp:lastModifiedBy>
  <cp:lastPrinted>2019-07-30T17:21:37Z</cp:lastPrinted>
  <dcterms:created xsi:type="dcterms:W3CDTF">2000-08-04T17:44:39Z</dcterms:created>
  <dcterms:modified xsi:type="dcterms:W3CDTF">2019-07-30T17:26:23Z</dcterms:modified>
  <cp:category/>
  <cp:version/>
  <cp:contentType/>
  <cp:contentStatus/>
</cp:coreProperties>
</file>