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defaultThemeVersion="166925"/>
  <bookViews>
    <workbookView xWindow="65426" yWindow="65426" windowWidth="19420" windowHeight="10300" activeTab="2"/>
  </bookViews>
  <sheets>
    <sheet name="PO" sheetId="1" r:id="rId1"/>
    <sheet name="MC" sheetId="2" r:id="rId2"/>
    <sheet name="CFF" sheetId="3" r:id="rId3"/>
  </sheets>
  <externalReferences>
    <externalReference r:id="rId6"/>
  </externalReferences>
  <definedNames>
    <definedName name="ACOMPANHAMENTO" hidden="1">IF(VALUE('[1]MENU'!$O$4)=2,"BM","PLE")</definedName>
    <definedName name="_xlnm.Print_Area" localSheetId="1">'MC'!$A$1:$E$138</definedName>
    <definedName name="_xlnm.Print_Area" localSheetId="0">'PO'!$A$1:$J$161</definedName>
    <definedName name="AUTOEVENTO" hidden="1">'[1]CÁLCULO'!$A$12</definedName>
    <definedName name="CÁLCULO.TotalAdmLocal" hidden="1">IF(AUTOEVENTO="manual",SUMIF('[1]CÁLCULO'!$M$15:$M$147,1,'[1]ORÇAMENTO'!$X$15:$X$147),0)</definedName>
    <definedName name="CRONO.LinhasNecessarias" hidden="1">COUNTIF('[1]QCI'!$B$13:$B$24,"Manual")+COUNTIF('[1]QCI'!$B$13:$B$24,"SemiAuto")+COUNT(ORÇAMENTO.ListaCrono)</definedName>
    <definedName name="CRONO.MaxParc" hidden="1">#REF!+'[1]CRONO'!A1</definedName>
    <definedName name="DESONERACAO" hidden="1">IF(OR(Import.Desoneracao="DESONERADO",Import.Desoneracao="SIM"),"SIM","NÃO")</definedName>
    <definedName name="Excel_BuiltIn_Database" hidden="1">TEXT(Import.DataBase,"mm-aaaa")</definedName>
    <definedName name="Import.Apelido" hidden="1">'[1]DADOS'!$F$16</definedName>
    <definedName name="Import.CR" hidden="1">'[1]DADOS'!$F$7</definedName>
    <definedName name="Import.CTEF" hidden="1">'[1]DADOS'!$F$36</definedName>
    <definedName name="Import.DataBase" hidden="1">OFFSET('[1]DADOS'!$G$19,0,-1)</definedName>
    <definedName name="Import.DescLote" hidden="1">'[1]DADOS'!$F$17</definedName>
    <definedName name="Import.Desoneracao" hidden="1">OFFSET('[1]DADOS'!$G$18,0,-1)</definedName>
    <definedName name="Import.empresa" hidden="1">'[1]DADOS'!$F$37</definedName>
    <definedName name="Import.Município" hidden="1">'[1]DADOS'!$F$6</definedName>
    <definedName name="Import.Proponente" hidden="1">'[1]DADOS'!$F$5</definedName>
    <definedName name="import.recurso" hidden="1">'[1]DADOS'!$F$4</definedName>
    <definedName name="Import.RegimeExecução" hidden="1">OFFSET('[1]DADOS'!$G$39,0,-1)</definedName>
    <definedName name="Import.RespOrçamento" hidden="1">'[1]DADOS'!$F$22:$F$24</definedName>
    <definedName name="Import.SICONV" hidden="1">'[1]DADOS'!$F$8</definedName>
    <definedName name="ORÇAMENTO.BancoRef" hidden="1">'PO'!#REF!</definedName>
    <definedName name="ORÇAMENTO.CustoUnitario" hidden="1">ROUND('PO'!$U1,15-13*'PO'!#REF!)</definedName>
    <definedName name="ORÇAMENTO.ListaCrono" hidden="1">OFFSET('[1]ORÇAMENTO'!$AD$15,1,0):OFFSET('[1]ORÇAMENTO'!$AD$147,-1,0)</definedName>
    <definedName name="ORÇAMENTO.PrecoUnitarioLicitado" hidden="1">'PO'!$AL1</definedName>
    <definedName name="QCI.ExisteManual" hidden="1">(COUNTIF('[1]QCI'!$B$13:$B$24,"Manual")+COUNTIF('[1]QCI'!$B$13:$B$24,"SemiAuto"))&gt;0</definedName>
    <definedName name="REFERENCIA.Descricao" hidden="1">IF(ISNUMBER('PO'!$AF1),OFFSET(INDIRECT(ORÇAMENTO.BancoRef),'PO'!$AF1-1,3,1),'PO'!$AF1)</definedName>
    <definedName name="REFERENCIA.Unidade" hidden="1">IF(ISNUMBER('PO'!$AF1),OFFSET(INDIRECT(ORÇAMENTO.BancoRef),'PO'!$AF1-1,4,1),"-")</definedName>
    <definedName name="SomaAgrup" hidden="1">SUMIF(OFFSET('PO'!$C1,1,0,'PO'!$D1),"S",OFFSET('PO'!A1,1,0,'PO'!$D1))</definedName>
    <definedName name="TIPOORCAMENTO" hidden="1">IF(VALUE('[1]MENU'!$O$3)=2,"Licitado","Proposto")</definedName>
    <definedName name="VTOTAL1" hidden="1">ROUND('PO'!$T1*'PO'!$W1,15-13*'PO'!#REF!)</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<sst xmlns="http://schemas.openxmlformats.org/spreadsheetml/2006/main" count="1387" uniqueCount="508">
  <si>
    <t>PO - PLANILHA ORÇAMENTÁRIA</t>
  </si>
  <si>
    <t>Nº OPERAÇÃO</t>
  </si>
  <si>
    <t>Nº SICONV</t>
  </si>
  <si>
    <t>PROPONENTE / TOMADOR</t>
  </si>
  <si>
    <t>APELIDO DO EMPREENDIMENTO</t>
  </si>
  <si>
    <t>LOCALIDADE SINAPI</t>
  </si>
  <si>
    <t>DATA BASE</t>
  </si>
  <si>
    <t>Item</t>
  </si>
  <si>
    <t>Fonte</t>
  </si>
  <si>
    <t>Código</t>
  </si>
  <si>
    <t>Descrição</t>
  </si>
  <si>
    <t>Unidade</t>
  </si>
  <si>
    <t>Quantidade</t>
  </si>
  <si>
    <t>Preço Unitário (com BDI) (R$)</t>
  </si>
  <si>
    <t>Preço Total
(R$)</t>
  </si>
  <si>
    <t>SINAPI</t>
  </si>
  <si>
    <t>BDI 1</t>
  </si>
  <si>
    <t>REABILITAÇÃO E REQUALIFICAÇÃO URBANÍSTICA DA AV. ALMIRANTE BARROSO E ÁREA DO ENTORNO NO MUNICÍPIO DE CABO FRIO-RJ</t>
  </si>
  <si>
    <t>ADMINISTRAÇÃO LOCAL</t>
  </si>
  <si>
    <t>COMP01</t>
  </si>
  <si>
    <t>CANTEIRO DE OBRAS</t>
  </si>
  <si>
    <t>101510</t>
  </si>
  <si>
    <t>93210</t>
  </si>
  <si>
    <t>93584</t>
  </si>
  <si>
    <t>EMOP</t>
  </si>
  <si>
    <t>02.006.0015-0</t>
  </si>
  <si>
    <t>02.006.0020-0</t>
  </si>
  <si>
    <t>02.006.0010-0</t>
  </si>
  <si>
    <t>04.005.0300-0</t>
  </si>
  <si>
    <t>04.013.0015-0</t>
  </si>
  <si>
    <t>98459</t>
  </si>
  <si>
    <t>SINAPI-I</t>
  </si>
  <si>
    <t>4813</t>
  </si>
  <si>
    <t>02.011.0010-0</t>
  </si>
  <si>
    <t>SCO</t>
  </si>
  <si>
    <t>AD20.25.0200 (/)</t>
  </si>
  <si>
    <t>AD20.25.0250 (/)</t>
  </si>
  <si>
    <t>LOCAÇÃO DE OBRA</t>
  </si>
  <si>
    <t>99058</t>
  </si>
  <si>
    <t>SE20.10.0150(/)</t>
  </si>
  <si>
    <t>Cotação</t>
  </si>
  <si>
    <t>COT07</t>
  </si>
  <si>
    <t>REFORMA DO MIRANTE DO FORTE</t>
  </si>
  <si>
    <t>DEMOLIÇÕES E RETIRADAS</t>
  </si>
  <si>
    <t>COMP03</t>
  </si>
  <si>
    <t>COMP02</t>
  </si>
  <si>
    <t>COMP05</t>
  </si>
  <si>
    <t>100981</t>
  </si>
  <si>
    <t>97912</t>
  </si>
  <si>
    <t>COMP12</t>
  </si>
  <si>
    <t>SUBSTITUIÇÃO DE DECK DE MADEIRA E PISO</t>
  </si>
  <si>
    <t>COMP04</t>
  </si>
  <si>
    <t>ES09.99.0253</t>
  </si>
  <si>
    <t>102225</t>
  </si>
  <si>
    <t>102233</t>
  </si>
  <si>
    <t>102193</t>
  </si>
  <si>
    <t>COMP06</t>
  </si>
  <si>
    <t>94995</t>
  </si>
  <si>
    <t>COMP20</t>
  </si>
  <si>
    <t>MOBILIÁRIO E PAISAGISMO</t>
  </si>
  <si>
    <t>PJ25.05.0153</t>
  </si>
  <si>
    <t>COMP07</t>
  </si>
  <si>
    <t>94964</t>
  </si>
  <si>
    <t>7155</t>
  </si>
  <si>
    <t>ET15.10.0250 (/)</t>
  </si>
  <si>
    <t>ET15.10.0100 (/)</t>
  </si>
  <si>
    <t>PJ25.20.0061</t>
  </si>
  <si>
    <t>09.003.0192-0</t>
  </si>
  <si>
    <t>09.003.0026-0</t>
  </si>
  <si>
    <t>13.333.0015-0</t>
  </si>
  <si>
    <t>PJ05.10.0112</t>
  </si>
  <si>
    <t>103307</t>
  </si>
  <si>
    <t>100758</t>
  </si>
  <si>
    <t>INTERVENÇÕES NA AVENIDA ALMIRANTE BARROSO</t>
  </si>
  <si>
    <t>PAVIMENTAÇÃO E PASSEIOS</t>
  </si>
  <si>
    <t>SC05.05.2900(/)</t>
  </si>
  <si>
    <t>SC05.05.0250(/)</t>
  </si>
  <si>
    <t>SC05.05.0300</t>
  </si>
  <si>
    <t>101850</t>
  </si>
  <si>
    <t>BP05.05.0050</t>
  </si>
  <si>
    <t>BASE DE BRITA CORRIDA, INCLUSIVE FORNECIMENTO DOS MATERIAIS, MEDIDA APÓS A COMPACTAÇÃO.</t>
  </si>
  <si>
    <t>M3</t>
  </si>
  <si>
    <t>96388</t>
  </si>
  <si>
    <t>COMP08</t>
  </si>
  <si>
    <t>94265</t>
  </si>
  <si>
    <t>94266</t>
  </si>
  <si>
    <t>13.333.0010-0</t>
  </si>
  <si>
    <t>DRENAGEM</t>
  </si>
  <si>
    <t>101600</t>
  </si>
  <si>
    <t>101571</t>
  </si>
  <si>
    <t>06.203.0021-0</t>
  </si>
  <si>
    <t>06.203.0024-0</t>
  </si>
  <si>
    <t>06.203.0020-0</t>
  </si>
  <si>
    <t>COMP09</t>
  </si>
  <si>
    <t>COMP10</t>
  </si>
  <si>
    <t>COMP11</t>
  </si>
  <si>
    <t>103007</t>
  </si>
  <si>
    <t>COMP22</t>
  </si>
  <si>
    <t>6240</t>
  </si>
  <si>
    <t>COMP21</t>
  </si>
  <si>
    <t>11.009.0013-0</t>
  </si>
  <si>
    <t>40294</t>
  </si>
  <si>
    <t>REFORMA DO CANTO DO FORTE E PRAÇA SUBIDA DO LIDO</t>
  </si>
  <si>
    <t>DEMOLIÇÃO E TRANSPORTE</t>
  </si>
  <si>
    <t>PISOS</t>
  </si>
  <si>
    <t>BP20.20.0053</t>
  </si>
  <si>
    <t>COMP23</t>
  </si>
  <si>
    <t>ILUMINAÇÃO</t>
  </si>
  <si>
    <t>97667</t>
  </si>
  <si>
    <t>93661</t>
  </si>
  <si>
    <t>101880</t>
  </si>
  <si>
    <t xml:space="preserve">IP05.10.0450(/) </t>
  </si>
  <si>
    <t xml:space="preserve">IP60.20.0500(/) </t>
  </si>
  <si>
    <t xml:space="preserve">IP05.55.0100(/) </t>
  </si>
  <si>
    <t xml:space="preserve">IP05.50.0506(/) </t>
  </si>
  <si>
    <t xml:space="preserve">IP05.35.0100(/) </t>
  </si>
  <si>
    <t>COMP14</t>
  </si>
  <si>
    <t>COMP15</t>
  </si>
  <si>
    <t>COMP16</t>
  </si>
  <si>
    <t>18.027.0434-0</t>
  </si>
  <si>
    <t>21.001.0060-0</t>
  </si>
  <si>
    <t>93402</t>
  </si>
  <si>
    <t>93403</t>
  </si>
  <si>
    <t>COMP17</t>
  </si>
  <si>
    <t>COMP18</t>
  </si>
  <si>
    <t>SINALIZAÇÃO VERTICAL E HORIZONTAL</t>
  </si>
  <si>
    <t>COMP19</t>
  </si>
  <si>
    <t>34723</t>
  </si>
  <si>
    <t>Encargos sociais:</t>
  </si>
  <si>
    <t>Para elaboração deste orçamento, foram utilizados os encargos sociais do SINAPI para a Unidade da Federação indicada.</t>
  </si>
  <si>
    <t>Observações:</t>
  </si>
  <si>
    <t>Siglas da Composição do Investimento: RA - Rateio proporcional entre Repasse e Contrapartida; RP - 100% Repasse; CP - 100% Contrapartida; OU - 100% Outros.</t>
  </si>
  <si>
    <t>Local</t>
  </si>
  <si>
    <t>Responsável Técnico</t>
  </si>
  <si>
    <t>Nome:</t>
  </si>
  <si>
    <t>CREA/CAU:</t>
  </si>
  <si>
    <t>Data</t>
  </si>
  <si>
    <t>ART/RRT:</t>
  </si>
  <si>
    <t>Orçamento Base para Licitação - OGU</t>
  </si>
  <si>
    <t>1040442-03</t>
  </si>
  <si>
    <t>845082</t>
  </si>
  <si>
    <t>MUNICÍPIO DE CABO FRIO</t>
  </si>
  <si>
    <t>DESCRIÇÃO DO LOTE</t>
  </si>
  <si>
    <t>MUNICÍPIO / UF</t>
  </si>
  <si>
    <t>BDI 2</t>
  </si>
  <si>
    <t>BDI 3</t>
  </si>
  <si>
    <t>RIO DE JANEIRO</t>
  </si>
  <si>
    <t>01-23 (N DES.)</t>
  </si>
  <si>
    <t>CABO FRIO/RJ</t>
  </si>
  <si>
    <t>23,38%</t>
  </si>
  <si>
    <t>0,00%</t>
  </si>
  <si>
    <t>Custo Unitário (sem BDI) (R$)</t>
  </si>
  <si>
    <t>BDI
(%)</t>
  </si>
  <si>
    <t>-</t>
  </si>
  <si>
    <t>1.</t>
  </si>
  <si>
    <t>1.1.</t>
  </si>
  <si>
    <t>1.1.0.1.</t>
  </si>
  <si>
    <t>TOTAL</t>
  </si>
  <si>
    <t>1.2.</t>
  </si>
  <si>
    <t>1.2.0.1.</t>
  </si>
  <si>
    <t>ENTRADA DE ENERGIA ELÉTRICA, AÉREA, TRIFÁSICA, COM CAIXA DE EMBUTIR, CABO DE 16 MM2 E DISJUNTOR DIN 50A (NÃO INCLUSO O POSTE DE CONCRETO). AF_07/2020_PS</t>
  </si>
  <si>
    <t>UN</t>
  </si>
  <si>
    <t>EXECUÇÃO DE ESCRITÓRIO EM CANTEIRO DE OBRA EM CHAPA DE MADEIRA COMPENSADA, NÃO INCLUSO MOBILIÁRIO E EQUIPAMENTOS. AF_02/2016</t>
  </si>
  <si>
    <t>M2</t>
  </si>
  <si>
    <t>EXECUÇÃO DE REFEITÓRIO EM CANTEIRO DE OBRA EM CHAPA DE MADEIRA COMPENSADA, NÃO INCLUSO MOBILIÁRIO E EQUIPAMENTOS. AF_02/2016</t>
  </si>
  <si>
    <t>EXECUÇÃO DE ALMOXARIFADO EM CANTEIRO DE OBRA EM CHAPA DE MADEIRA COMPENSADA, INCLUSO PRATELEIRAS. AF_02/2016</t>
  </si>
  <si>
    <t>1.2.0.2.</t>
  </si>
  <si>
    <t>EXECUÇÃO DE RESERVATÓRIO ELEVADO DE ÁGUA (1000 LITROS) EM CANTEIRO DE OBRA, APOIADO EM ESTRUTURA DE MADEIRA. AF_02/2016_PA</t>
  </si>
  <si>
    <t>EXECUÇÃO DE DEPÓSITO EM CANTEIRO DE OBRA EM CHAPA DE MADEIRA COMPENSADA, NÃO INCLUSO MOBILIÁRIO. AF_04/2016</t>
  </si>
  <si>
    <t>1.2.0.3.</t>
  </si>
  <si>
    <t>ALUGUEL CONTAINER PARA ESCRITORIO C/WC,MEDINDO 2,20M LARGURA,6,20M COMPRIMENTO E 2,50M ALTURA,CHAPAS ACO C/NERVURAS TRAPEZOIDAIS,ISOLAMENTO TERMO-ACUSTICO FORRO,CHASSIS REFORCADO E PISO COMPENSADO NAVAL,INCL.INST.ELETRICA E HIDRO-SANITARIAS,ACESSORIOS,1 VASO SANITARIO E 1 LAVATORIO,EXCL.TRANSP.(VIDE ITEM 04.005.0300),CARGA E DESCARGA(VIDE ITEM 04.013.0015)</t>
  </si>
  <si>
    <t>UNXMES</t>
  </si>
  <si>
    <t>1.2.0.4.</t>
  </si>
  <si>
    <t>ALUGUEL CONTAINER PARA SANITARIO-VESTIARIO,MEDINDO 2,20M LARGURA,6,20M COMPRIMENTO E 2,50M ALTURA,CHAPAS ACO C/NERVURASTRAPEZOIDAIS,ISOLAMENTO TERMO-ACUSTICO FORRO,CHASSIS REFORCADO E PISO COMPENSADO NAVAL,INCL.INST.ELETRICAS E HIDRO-SANITARIAS,ACESSORIOS,2 VASOS SANITARIOS,1 LAVATORIO,1 MICTORIO E 4 CHUVEIROS,EXCL.TRANSP.CARGA E DESCARGA</t>
  </si>
  <si>
    <t>1.2.0.5.</t>
  </si>
  <si>
    <t>ALUGUEL DE CONTAINER PARA ESCRITORIO,MEDINDO 2,20M LARGURA,6,20M COMPRIMENTO E 2,50M ALTURA,COMPOSTO DE CHAPAS DE ACO C/NERVURAS TRAPEZOIDAIS,ISOLAMENTO TERMO-ACUSTICO NO FORRO,CHASSIS REFORCADO E PISO EM COMPENSADO NAVAL, INCLUINDO INSTALACOES ELETRICAS,EXCLUSIVE TRANSPORTE(VIDE ITEM 04.005.0300) E CARGA E DESCARGA(VIDE ITEM 04.013.0015)</t>
  </si>
  <si>
    <t>1.2.0.6.</t>
  </si>
  <si>
    <t>TRANSPORTE DE CONTAINER,SEGUNDO DESCRICAO DA FAMILIA 02.006,EXCLUSIVE CARGA E DESCARGA(VIDE ITEM 04.013.0015)</t>
  </si>
  <si>
    <t>UNXKM</t>
  </si>
  <si>
    <t>1.2.0.7.</t>
  </si>
  <si>
    <t>CARGA E DESCARGA DE CONTAINER,SEGUNDO DESCRICAO DA FAMILIA 02.006</t>
  </si>
  <si>
    <t>1.2.0.8.</t>
  </si>
  <si>
    <t>TAPUME COM TELHA METÁLICA. AF_05/2018</t>
  </si>
  <si>
    <t>PLACA DE OBRA (PARA CONSTRUCAO CIVIL) EM CHAPA GALVANIZADA *N. 22*, ADESIVADA, DE *2,4 X 1,2* M (SEM POSTES PARA FIXACAO)</t>
  </si>
  <si>
    <t xml:space="preserve">M2    </t>
  </si>
  <si>
    <t>1.2.0.9.</t>
  </si>
  <si>
    <t>CERCA PROTETORA DE BORDA DE VALA OU OBRA,COM TELA PLASTICA NA COR LARANJA OU AMARELA,CONSIDERANDO 2 VEZES DE UTILIZACAO,INCLUSIVE APOIOS,FORNECIMENTO,COLOCACAO E RETIRADA</t>
  </si>
  <si>
    <t>1.2.0.10.</t>
  </si>
  <si>
    <t xml:space="preserve">Placa de sinalizacao para obra na via publica, com 0,60m de largura por 1m de altura, com avisos em letras pintadas, compreendendo o fornecimento e pintura, inclusive da estrutura e suporte em madeira serrada e base de concreto. </t>
  </si>
  <si>
    <t>1.2.0.11.</t>
  </si>
  <si>
    <t xml:space="preserve">Placa de sinalizacao para obra na via publica, compreendendo exclusivamente o servico de colocacao e retirada. </t>
  </si>
  <si>
    <t>1.3.</t>
  </si>
  <si>
    <t>LOCAÇÃO DE PONTO PARA REFERÊNCIA TOPOGRÁFICA. AF_10/2018</t>
  </si>
  <si>
    <t>1.3.0.1.</t>
  </si>
  <si>
    <t xml:space="preserve">Levantamento topografico, planialtimetrico e cadastral, executado de acordo com as especificacoes da Prefeitura da Cidade do Rio de Janeiro, em terreno de orografia acidentada, vegetacao rala e edificacao leve, com area de ate 4 ha (escala 1:500). </t>
  </si>
  <si>
    <t>Ha</t>
  </si>
  <si>
    <t>1.3.0.2.</t>
  </si>
  <si>
    <t>MONITORAMENTO ARQUEOLÓGICO</t>
  </si>
  <si>
    <t>MÊS</t>
  </si>
  <si>
    <t>1.4.</t>
  </si>
  <si>
    <t>1.4.1.</t>
  </si>
  <si>
    <t>TRANSPORTE COM CAMINHÃO BASCULANTE DE 6 M³, EM VIA URBANA EM LEITO NATURAL (UNIDADE: M3XKM).</t>
  </si>
  <si>
    <t>M3XKM</t>
  </si>
  <si>
    <t>1.4.1.1.</t>
  </si>
  <si>
    <t>REMOÇÃO DE GUARDA-CORPO DE MADEIRA EXISTENTE, DE FORMA MANUAL, SEM REAPROVEITAMENTO</t>
  </si>
  <si>
    <t>M²</t>
  </si>
  <si>
    <t>DECK EM MADEIRA APARELHADA, COM ASSOALHO DE (10 X 2)CM, VIGAS LONGITUDINAIS DE (5,5 X 13)CM, TRANSVERSAIS DE (5,0 X 12,5)CM, CONFORME PROJETO. FORNECIMENTO E INSTALACAO.  (REF. SCO (ES 10.99.0253 (/)))</t>
  </si>
  <si>
    <t>1.4.1.2.</t>
  </si>
  <si>
    <t>CARGA, MANOBRA E DESCARGA DE ENTULHO EM CAMINHÃO BASCULANTE 6 M³ - CARGA COM ESCAVADEIRA HIDRÁULICA  (CAÇAMBA DE 0,80 M³ / 111 HP) E DESCARGA LIVRE (UNIDADE: M3). AF_07/2020</t>
  </si>
  <si>
    <t>1.4.1.3.</t>
  </si>
  <si>
    <t>TRANSPORTE COM CAMINHÃO BASCULANTE DE 6 M³, EM VIA URBANA EM LEITO NATURAL (UNIDADE: M3XKM). AF_07/2020</t>
  </si>
  <si>
    <t>EXECUÇÃO DE LAJE PARA REFORÇO SUPERFICIAL DE TUBOS PEAD, COM ESPESSURA DE 15CM, CONFORME DETALHAMENTO EM PROJETO</t>
  </si>
  <si>
    <t>1.4.2.</t>
  </si>
  <si>
    <t>Deck em madeira aparelhada, formado por pecas de (2x10)cm, com intervalos de 2,5cm e apoiadas em travessas de madeirea serrada (7,5cm x 7,5cm / 3" x 3") e estrutura em pilares de madeira com 15x15cm, tratado com Pentox ou similar, altura util media de 1,50m, enterrado 1m de profundidade.  (REF. ES.10.99.0250(A))</t>
  </si>
  <si>
    <t xml:space="preserve">DECK EM MADEIRA APARELHADA, COM ASSOALHO DE (10 X 2)CM, VIGAS LONGITUDINAIS DE (7,5 X 15)CM, TRANSVERSAIS DE (10 X 15)CM, GUARDA-CORPO COMPOSTO DE PECAS DE (15 X 15)CM E (20 X 2,5)CM, CONFORME PROJETO. FORNECIMENTO E INSTALACAO </t>
  </si>
  <si>
    <t>1.4.2.1.</t>
  </si>
  <si>
    <t>1.4.2.2.</t>
  </si>
  <si>
    <t>PINTURA VERNIZ (INCOLOR) POLIURETÂNICO (RESINA ALQUÍDICA MODIFICADA) EM MADEIRA, 3 DEMÃOS. AF_01/2021</t>
  </si>
  <si>
    <t>1.4.2.3.</t>
  </si>
  <si>
    <t>PINTURA IMUNIZANTE PARA MADEIRA, 1 DEMÃO. AF_01/2021</t>
  </si>
  <si>
    <t>1.4.2.4.</t>
  </si>
  <si>
    <t>LIXAMENTO DE MADEIRA PARA APLICAÇÃO DE FUNDO OU PINTURA. AF_01/2021</t>
  </si>
  <si>
    <t>MURO DE ALVENARIA EM PEDRA DE MÃO ARGAMASSADA</t>
  </si>
  <si>
    <t>M³</t>
  </si>
  <si>
    <t>1.4.2.5.</t>
  </si>
  <si>
    <t>EXECUÇÃO DE PASSEIO (CALÇADA) OU PISO DE CONCRETO COM CONCRETO MOLDADO IN LOCO, USINADO, ACABAMENTO CONVENCIONAL, ESPESSURA 8 CM, ARMADO. AF_08/2022</t>
  </si>
  <si>
    <t xml:space="preserve"> GUARDA-CORPO DE MADEIRA DE LEI APARELHADA,NA ALTURA UTIL DE 1,00M,ENGASTADO 15CM NO CONCRETO,INTERCALADO POR MONTANTES DE 14,00CMX14,00CM,COM ESPACAMENTO DE 1,00M, COM RÉGUAS DE MADEIRA DE 19,00CMX5,50CM.FORNECIMENTO E COLOCACAO . (REF. EMOP 14.006.0353-0)</t>
  </si>
  <si>
    <t>M</t>
  </si>
  <si>
    <t>1.4.3.</t>
  </si>
  <si>
    <t>1.4.3.1.</t>
  </si>
  <si>
    <t>MESA DE JOGOS COM 4 BANCOS, TAMPO DE MESA EM MARMORITE ARMADO, NA COR NATURAL, TENDO NO CENTRO TABULEIRO DE XADREZ EM MARMORITE NAS CORES BRANCA E PRETA, PÉS (MESA E BANCOS) DE CONCRETO ARMADO, CONFORME PROJETO FPJ. FORNECIMENTO E COLOCAÇÃO</t>
  </si>
  <si>
    <t>1.4.3.2.</t>
  </si>
  <si>
    <t>1.4.3.3.</t>
  </si>
  <si>
    <t>Estrado em madeira Ipê, formado por ripas de 2x10cm, fixadas com parafusos de aço carbono de (5/16" x 2"). Fornecimento e instalacao. (REF. SCO ES 10.99.0350 (A))</t>
  </si>
  <si>
    <t>1.4.3.4.</t>
  </si>
  <si>
    <t>CONCRETO FCK = 20MPA, TRAÇO 1:2,7:3 (EM MASSA SECA DE CIMENTO/ AREIA MÉDIA/ BRITA 1) - PREPARO MECÂNICO COM BETONEIRA 400 L. AF_05/2021</t>
  </si>
  <si>
    <t>1.4.3.5.</t>
  </si>
  <si>
    <t>TELA DE ACO SOLDADA NERVURADA, CA-60, Q-138, (2,20 KG/M2), DIAMETRO DO FIO = 4,2 MM, LARGURA = 2,45 M, ESPACAMENTO DA MALHA = 10  X 10 CM</t>
  </si>
  <si>
    <t xml:space="preserve">Formas de madeira para moldagem de pecas de concreto com paramentos curvos servindo a madeira 2 vezes inclusive desmoldagem exclusive escoramento. </t>
  </si>
  <si>
    <t xml:space="preserve">Formas de madeira para moldagem de pecas de concreto armado com paramentos planos, em lajes, vigas, paredes, etc., inclusive fornecimento dos materiais e desmoldagem servindo a madeira 1,4 vezes, tabuas de madeira serrada, com 2,5cm de espessura, servindo tambem para travessas, exclusive escoramento. </t>
  </si>
  <si>
    <t>1.4.3.6.</t>
  </si>
  <si>
    <t xml:space="preserve">BICICLETARIO EM TUBO DE FERRO GALVANIZADO (EXTERNA E INTERNAMENTE) COM DIÂMETRO DE 1 1/2" E ESPESSURA DE PAREDE DE 1/8", ESPESSURA DA PAREDE DE 2,65MM, DOBRADO A FRIO EM DOIS ANGULOS DE 90O E UM ANGULO DE 180°, CHUMBADO EM BLOCO DE CONCRETO FCK=13,5MPA COM DIMENSÕES DE (0,30X0,30X0,250)M, COM GOLA DE PROTEÇÃO NA JUNÇÃO TUBO/CONCRETO, INCLUSIVE DEMOLIÇÃO E RECOMPOSIÇÃO DE CALÇADA, RETIRADA DO MATERIAL EXCEDENTE E LIMPEZA DESENGORDURANTE, EXCLUSIVE PINTURA, CONFORME PROJETO SMAC. FORNECIMENTO E COLOCAÇÃO. </t>
  </si>
  <si>
    <t>1.4.3.7.</t>
  </si>
  <si>
    <t xml:space="preserve">ESPÉCIES VEGETAIS COM ALTURA DE(0,10 A 0,30)M,TIPO CAMBARA, AJUGA, BARLERIA-VERMELHA, VINCA, MARGARIDINHA AMARELA,  COROA-DE-CRISTO PEQUENA, ORELHA-DE-MACACO, LANTANA, LANTANA BRANCA, DOLAR, ONZE-HORAS, SALVIA, SELAGINELA, CINERARIA, SOLANO-RASTEIRO, JUNQUILHO-ALHOSOCIAL, BOTAO-DE-OURO OU SIMILAR E CONSIDERANDO 25 MUDAS POR M2 FORNECIMENTO </t>
  </si>
  <si>
    <t>1.4.3.8.</t>
  </si>
  <si>
    <t>ESPÉCIES VEGETAIS COM ALTURA DE (0,30 A 2,00)M, TIPO DRACENA DE MADAGASCAR, AGAVE DRAGÃO, PITEIRA DO CARIBE, CLUSIA, PLUMA, CAPIM DOS PAMPAS, DRACENA, MURTA, CARACASANA, FILODENDRO GLORIOSO, GUAIMBE DA FOLHA ONDULADA, ORELHA DE ONCA, IUCA  ELEFANTE OU SIMILAR. FORNECIMENTO</t>
  </si>
  <si>
    <t>1.4.3.9.</t>
  </si>
  <si>
    <t>ESPÉCIES VEGETAIS COM ALTURA DE (2,50 A 3,50)M, TIPO PALMEIRAS YAGRUS ROMAN ZOFFIANA (BABA-DE-BOI/JERIVA), AIPHANES CARYOTIFOLIA (PALMEIRA "SPINE"), LIVISTONIA CHINENSIS (LEQUE DA CHINA/FALSA LATANIA), RHAPIS EXCELSA (PALMEIRA RAFIA), ROYSTONEA OLERACEA (PALMEIRA REAL) OU SIMILAR. FORNECIMENTO</t>
  </si>
  <si>
    <t>1.4.3.10.</t>
  </si>
  <si>
    <t xml:space="preserve">PLANTIO DE GRAMA, TIPO ZOIZIA JAPONICA, INCLUSIVE FORNECIMENTO. </t>
  </si>
  <si>
    <t>1.4.3.11.</t>
  </si>
  <si>
    <t>INSTALAÇÃO DE LIXEIRA METÁLICA DUPLA, CAPACIDADE DE 60 L, EM TUBO DE AÇO CARBONO E CESTOS EM CHAPA DE AÇO COM PINTURA ELETROSTÁTICA, SOBRE PISO DE CONCRETO EXISTENTE. AF_11/2021</t>
  </si>
  <si>
    <t>1.4.3.12.</t>
  </si>
  <si>
    <t>PINTURA COM TINTA ALQUÍDICA DE ACABAMENTO (ESMALTE SINTÉTICO ACETINADO) APLICADA A ROLO OU PINCEL SOBRE SUPERFÍCIES METÁLICAS (EXCETO PERFIL) EXECUTADO EM OBRA (02 DEMÃOS). AF_01/2020</t>
  </si>
  <si>
    <t>1.5.</t>
  </si>
  <si>
    <t>1.5.1.</t>
  </si>
  <si>
    <t>1.5.1.1.</t>
  </si>
  <si>
    <t xml:space="preserve">Remocao manual de passeio de pedra portuguesa, inclusive farofa ou colchao de assentamento com ate 5cm de espessura. </t>
  </si>
  <si>
    <t>m2</t>
  </si>
  <si>
    <t>1.5.1.2.</t>
  </si>
  <si>
    <t xml:space="preserve">Arrancamento de meios-fios, de granito ou concreto retos ou curvos, inclusive afastamento lateral dentro do canteiro de servico. </t>
  </si>
  <si>
    <t>1.5.1.3.</t>
  </si>
  <si>
    <t>ARRANCAMENTO DE PARALELEPIPEDOS, INCLUSIVE AFASTAMENTO LATERAL DENTRO DO CANTEIRO DE SERVICO</t>
  </si>
  <si>
    <t>1.5.1.4.</t>
  </si>
  <si>
    <t>REASSENTAMENTO DE PARALELEPÍPEDOS, REJUNTAMENTO COM PÓ DE PEDRA, COM REAPROVEITAMENTO DOS PARALELEPÍPEDOS - INCLUSO RETIRADA E COLOCAÇÃO DO MATERIAL. AF_12/2020</t>
  </si>
  <si>
    <t>1.5.1.5.</t>
  </si>
  <si>
    <t>1.5.1.6.</t>
  </si>
  <si>
    <t>EXECUÇÃO E COMPACTAÇÃO DE BASE E OU SUB BASE PARA PAVIMENTAÇÃO DE SOLOS DE COMPORTAMENTO LATERÍTICO (ARENOSO) - EXCLUSIVE SOLO, ESCAVAÇÃO, CARGA E TRANSPORTE. AF_11/2019</t>
  </si>
  <si>
    <t>1.5.1.7.</t>
  </si>
  <si>
    <t>1.5.1.8.</t>
  </si>
  <si>
    <t>ESCAVAÇÃO MANUAL DE VALA PARA ASSENTAMENTO DE MURO DE PEDRA DE MÃO</t>
  </si>
  <si>
    <t>1.5.1.9.</t>
  </si>
  <si>
    <t>1.5.1.10.</t>
  </si>
  <si>
    <t>GUIA (MEIO-FIO) CONCRETO, MOLDADA  IN LOCO  EM TRECHO RETO COM EXTRUSORA, 15 CM BASE X 30 CM ALTURA. AF_06/2016</t>
  </si>
  <si>
    <t>1.5.1.11.</t>
  </si>
  <si>
    <t>GUIA (MEIO-FIO) CONCRETO, MOLDADA  IN LOCO  EM TRECHO CURVO COM EXTRUSORA, 15 CM BASE X 30 CM ALTURA. AF_06/2016</t>
  </si>
  <si>
    <t>1.5.1.12.</t>
  </si>
  <si>
    <t>REVESTIMENTO DE PISO COM CERÂMICA TÁTIL DIRECIONAL, (LADRILHO HIDRÁULICO), PARA PESSOAS COM NECESSIDADES ESPECÍFICAS, ASSENTES SOBRE SUPERFÍCIE EM OSSO, CONFORME ITEM 13.330.0010</t>
  </si>
  <si>
    <t>1.5.1.13.</t>
  </si>
  <si>
    <t>1.5.1.14.</t>
  </si>
  <si>
    <t>1.5.1.15.</t>
  </si>
  <si>
    <t>1.5.2.</t>
  </si>
  <si>
    <t>1.5.2.1.</t>
  </si>
  <si>
    <t>ESCAVAÇÃO MECANIZADA DE VALA COM PROF. ATÉ 1,5 M (MÉDIA MONTANTE E JUSANTE/UMA COMPOSIÇÃO POR TRECHO), RETROESCAV. (0,26 M3), LARG. DE 0,8 M A 1,5 M, EM SOLO DE 1A CATEGORIA, EM LOCAIS COM ALTO NÍVEL DE INTERFERÊNCIA. AF_02/2021</t>
  </si>
  <si>
    <t>1.5.2.2.</t>
  </si>
  <si>
    <t>REATERRO MECANIZADO DE VALA COM ESCAVADEIRA HIDRÁULICA (CAPACIDADE DA CAÇAMBA: 0,8 M³ / POTÊNCIA: 111 HP), LARGURA ATÉ 1,5 M, PROFUNDIDADE DE 1,5 A 3,0 M, COM SOLO DE 1ª CATEGORIA EM LOCAIS COM ALTO NÍVEL DE INTERFERÊNCIA. AF_04/2016</t>
  </si>
  <si>
    <t>1.5.2.3.</t>
  </si>
  <si>
    <t>ESCORAMENTO DE VALA, TIPO BLINDAGEM, COM PROFUNDIDADE DE 0 A 1,5 M, LARGURA MENOR QUE 1,5 M - EXECUÇÃO, NÃO INCLUI MATERIAL. AF_08/2020</t>
  </si>
  <si>
    <t>1.5.2.4.</t>
  </si>
  <si>
    <t>ESCORAMENTO DE VALA, TIPO PONTALETEAMENTO, COM PROFUNDIDADE DE 0 A 1,5 M, LARGURA MAIOR OU IGUAL A 1,5 M E MENOR QUE 2,5 M. AF_08/2020</t>
  </si>
  <si>
    <t>1.5.2.5.</t>
  </si>
  <si>
    <t xml:space="preserve">TUBO DE POLIETILENO DE ALTA DENSIDADE (PEAD), RESINA PE80/100, NORMA ISO 4427, CLASSE PN-4, DE=450MM. FORNECIMENTO </t>
  </si>
  <si>
    <t>1.5.2.6.</t>
  </si>
  <si>
    <t xml:space="preserve">TUBO DE POLIETILENO DE ALTA DENSIDADE (PEAD), RESINA PE80/100. NORMA ISO 4427, CLASSE PN-4, DE=630MM. FORNECIMENTO </t>
  </si>
  <si>
    <t xml:space="preserve">TUBO DE POLIETILENO DE ALTA DENSIDADE (PEAD), RESINA PE80/100, NORMA ISO 4427, CLASSE PN-4, DE=400MM. FORNECIMENTO </t>
  </si>
  <si>
    <t>1.5.2.7.</t>
  </si>
  <si>
    <t>ASSENTAMENTO DE TUBO FLEXIVEL, EXCLUSIVE FORNECIMENTO DESTE, PARA ÁGUAS PLUVIAIS, ATERRO E SOCA ATE A ALTURA DA GERATRIZ SUPERIOR DO TUBO, CONSIDERANDO O MATERIAL DA PROPRIA ESCAVAÇÃO, DIÂMETRO DE 450MM</t>
  </si>
  <si>
    <t>ASSENTAMENTO DE TUBO FLEXIVEL, EXCLUSIVE FORNECIMENTO DESTE, PARA ÁGUAS PLUVIAIS, ATERRO E SOCA ATE A ALTURA DA GERATRIZ SUPERIOR DO TUBO, CONSIDERANDO O MATERIAL DA PROPRIA ESCAVAÇÃO, DIÂMETRO DE 400MM</t>
  </si>
  <si>
    <t>1.5.2.8.</t>
  </si>
  <si>
    <t>ASSENTAMENTO DE TUBO FLEXIVEL, EXCLUSIVE FORNECIMENTO DESTE, PARA ÁGUAS PLUVIAIS, ATERRO E SOCA ATE A ALTURA DA GERATRIZ SUPERIOR DO TUBO, CONSIDERANDO O MATERIAL DA PROPRIA ESCAVAÇÃO, DIÂMETRO DE 630MM</t>
  </si>
  <si>
    <t>1.5.2.9.</t>
  </si>
  <si>
    <t>CAIXA COM GRELHA RETANGULAR DE FERRO FUNDIDO, EM ALVENARIA COM TIJOLOS CERÂMICOS MACIÇOS, DIMENSÕES INTERNAS: 0,30 X 1,00 X 0,5 M. AF_08/2021</t>
  </si>
  <si>
    <t>1.5.2.10.</t>
  </si>
  <si>
    <t>POÇO DE VISITA CIRCULAR PARA ESGOTO, EM CONCRETO PRÉ-MOLDADO, DIÂMETRO INTERNO = 1,0 M, PROFUNDIDADE ATÉ 1,50 M, EXCLUINDO TAMPÃO.</t>
  </si>
  <si>
    <t>UNIDADE</t>
  </si>
  <si>
    <t>1.5.2.11.</t>
  </si>
  <si>
    <t>TAMPAO FOFO SIMPLES COM BASE, CLASSE D400 CARGA MAX 40 T, REDONDO, TAMPA 600 MM, REDE PLUVIAL/ESGOTO (COM INSCRICAO EM RELEVO DO TIPO DE REDE)</t>
  </si>
  <si>
    <t xml:space="preserve">UN    </t>
  </si>
  <si>
    <t>1.5.2.12.</t>
  </si>
  <si>
    <t>POÇO DE VISITA CIRCULAR PARA ESGOTO, EM CONCRETO PRÉ-MOLDADO, DIÂMETRO INTERNO = 1,50 M, PROFUNDIDADE ATÉ 1,50 M, EXCLUINDO TAMPÃO. AF_04/2018</t>
  </si>
  <si>
    <t>1.5.2.13.</t>
  </si>
  <si>
    <t>1.5.2.14.</t>
  </si>
  <si>
    <t>1.5.2.15.</t>
  </si>
  <si>
    <t>LOCACAO DE BOMBA SUBMERSIVEL PARA DRENAGEM E ESGOTAMENTO, MOTOR ELETRICO TRIFASICO, POTENCIA DE 3 CV, DIAMETRO DE RECALQUE DE 2", FAIXA DE OPERACAO Q=84 M3/H (+ OU - 2,5 M3/H) E AMT=2 M, Q=9,1 M3/H (+ OU - 2 M3/H) E AMT = 12 M (+ OU - 2 M)</t>
  </si>
  <si>
    <t xml:space="preserve">H     </t>
  </si>
  <si>
    <t>1.6.</t>
  </si>
  <si>
    <t>1.6.1.</t>
  </si>
  <si>
    <t>1.6.1.1.</t>
  </si>
  <si>
    <t>1.6.1.2.</t>
  </si>
  <si>
    <t>1.6.1.3.</t>
  </si>
  <si>
    <t>1.6.2.</t>
  </si>
  <si>
    <t>1.6.2.1.</t>
  </si>
  <si>
    <t xml:space="preserve">MEIO-FIO DE CONCRETO PRÉ-MOLDADO (FCK=15MPA), MEDINDO 0,15M NA BASE E COM ALTURA DE 0,45M, REJUNTAMENTO COM ARGAMASSA DE CIMENTO E AREIA NO TRAÇO 1:4, INCLUSIVE O FORNECIMENTO DE TODOS OS MATERIAIS, ESCAVAÇÃO E REATERRO. (DESONERADO) </t>
  </si>
  <si>
    <t>1.6.2.2.</t>
  </si>
  <si>
    <t xml:space="preserve">EXECUÇÃO DE PASSEIO (CALÇADA) OU PISO DE CONCRETO COM CONCRETO MOLDADO IN LOCO, USINADO, ACABAMENTO CONVENCIONAL, ESPESSURA 10 CM, ARMADO. </t>
  </si>
  <si>
    <t>1.7.</t>
  </si>
  <si>
    <t>1.7.0.1.</t>
  </si>
  <si>
    <t>HASTE DE ATERRAMENTO 5/8  PARA SPDA - FORNECIMENTO E INSTALAÇÃO. AF_12/2017</t>
  </si>
  <si>
    <t>1.7.0.2.</t>
  </si>
  <si>
    <t>ELETRODUTO FLEXÍVEL CORRUGADO, PEAD, DN 50 (1 1/2"), PARA REDE ENTERRADA DE DISTRIBUIÇÃO DE ENERGIA ELÉTRICA - FORNECIMENTO E INSTALAÇÃO. AF_12/2021</t>
  </si>
  <si>
    <t>1.7.0.3.</t>
  </si>
  <si>
    <t>CABO DE COBRE FLEXÍVEL ISOLADO, 2,5 MM², ANTI-CHAMA 0,6/1,0 KV, PARA CIRCUITOS TERMINAIS - FORNECIMENTO E INSTALAÇÃO. AF_12/2015</t>
  </si>
  <si>
    <t>1.7.0.4.</t>
  </si>
  <si>
    <t>CABO DE COBRE FLEXÍVEL ISOLADO, 4 MM², ANTI-CHAMA 450/750 V, PARA CIRCUITOS TERMINAIS - FORNECIMENTO E INSTALAÇÃO. AF_12/2015</t>
  </si>
  <si>
    <t>1.7.0.5.</t>
  </si>
  <si>
    <t>CABO DE COBRE FLEXÍVEL ISOLADO, 6 MM², ANTI-CHAMA 450/750 V, PARA CIRCUITOS TERMINAIS - FORNECIMENTO E INSTALAÇÃO. AF_12/2015</t>
  </si>
  <si>
    <t>1.7.0.6.</t>
  </si>
  <si>
    <t>DISJUNTOR BIPOLAR TIPO DIN, CORRENTE NOMINAL DE 16A - FORNECIMENTO E INSTALAÇÃO. AF_10/2020</t>
  </si>
  <si>
    <t>1.7.0.7.</t>
  </si>
  <si>
    <t>DISPOSITIVO DPS CLASSE II, 1 POLO, TENSAO MAXIMA DE 175 V, CORRENTE MAXIMA DE *20* KA (TIPO AC)</t>
  </si>
  <si>
    <t>1.7.0.8.</t>
  </si>
  <si>
    <t>QUADRO DE DISTRIBUIÇÃO DE ENERGIA EM CHAPA DE AÇO GALVANIZADO, DE EMBUTIR, COM BARRAMENTO TRIFÁSICO, PARA 30 DISJUNTORES DIN 150A - FORNECIMENTO E INSTALAÇÃO. AF_10/2020</t>
  </si>
  <si>
    <t>LUMINARIA LED REFLETOR RETANGULAR BIVOLT, LUZ BRANCA, 10 W</t>
  </si>
  <si>
    <t>1.7.0.9.</t>
  </si>
  <si>
    <t xml:space="preserve">POSTE DE ACO, RETO, CONICO CONTINUO OU ESCALONADO, ALTURA DE 6M, SEM SAPATA. FORNECIMENTO. </t>
  </si>
  <si>
    <t>1.7.0.10.</t>
  </si>
  <si>
    <t xml:space="preserve">RETIRADA DE POSTE DE CONCRETO OU ACO DE 4,50M A 9M. </t>
  </si>
  <si>
    <t>1.7.0.11.</t>
  </si>
  <si>
    <t xml:space="preserve">COLOCACAO DE BRACO, PADRAO RIOLUZ, COM 0,57M OU 1,77M DE PROJECAO HORIZONTAL, PARA LUMINARIA LRJ-10, EM POSTE DE CONCRETO, COM FORNECIMENTO DAS FERRAGENS DE FIXACAO; EXCLUSIVE FORNECIMENTO DO BRACO. </t>
  </si>
  <si>
    <t>1.7.0.12.</t>
  </si>
  <si>
    <t xml:space="preserve">BRACO CURVO, EM ACO DE BAIXO TEOR DE CARBONO SAE 1010/1020 GALVANIZADO A FUSAO, INTERNA E EXTERNAMENTE POR IMERSAO UNICA EM BANHO DE ZINCO, CONFORME NBR-7398 E 7400 DA ABNT, COM 1,77M DE PROJECAO HORIZONTAL, DIAMETRO EXTERNO DE 48MM, CONFORME DESENHO A4-1407-PD E ESPECIFICACAO EM-RIOLUZ N.O 17. FORNECIMENTO. </t>
  </si>
  <si>
    <t>1.7.0.13.</t>
  </si>
  <si>
    <t xml:space="preserve">FUNDACAO SIMPLES DE CONCRETO PRE-MOLDADO, PADRAO RIOLUZ, COM CHUMBADORES DE ACO PROVIDO DE ARRUELAS E PORCAS, PARA FIXACAO DE POSTES DE ACO RETO DE 4,5M A 6M, EXCLUSIVE O POSTE E CHUMBADORES </t>
  </si>
  <si>
    <t>1.7.0.14.</t>
  </si>
  <si>
    <t>ESPETO DE LED 3 W PARA JARDIM (FORNECIMENTO E COLOCAÇÃO)</t>
  </si>
  <si>
    <t>1.7.0.15.</t>
  </si>
  <si>
    <t>LUMINÁRIA PARA ILUMINAÇÃO PÚBLICA 120W (FORNECIMENTO E COLOCAÇÃO)</t>
  </si>
  <si>
    <t>1.7.0.16.</t>
  </si>
  <si>
    <t>FITA DE LED 5050 (FORNECIMENTO E INSTALAÇÃO)</t>
  </si>
  <si>
    <t>1.7.0.17.</t>
  </si>
  <si>
    <t>LUMINARIA TIPO SPOT,DIRECIONAL,EXCLUSIVE  LAMPADA. FORNECIMENTO E COLOCAÇÃO</t>
  </si>
  <si>
    <t>1.7.0.18.</t>
  </si>
  <si>
    <t>ASSENTAMENTO DE POSTES RETO, DE AÇO DE 3, 50 ATE 6,00M, COM ENGASTAMENTO DA PARTE INFERIOR DA COLUNA DIRETAMENTE NO SOLO, EXCLUSIVE FORNECIMENTO DO POSTES</t>
  </si>
  <si>
    <t>1.7.0.19.</t>
  </si>
  <si>
    <t>GUINDAUTO HIDRÁULICO, CAPACIDADE MÁXIMA DE CARGA 3300 KG, MOMENTO MÁXIMO DE CARGA 5,8 TM, ALCANCE MÁXIMO HORIZONTAL 7,60 M, INCLUSIVE CAMINHÃO TOCO PBT 16.000 KG, POTÊNCIA DE 189 CV - CHP DIURNO. AF_03/2016</t>
  </si>
  <si>
    <t>CHP</t>
  </si>
  <si>
    <t>1.7.0.20.</t>
  </si>
  <si>
    <t>GUINDAUTO HIDRÁULICO, CAPACIDADE MÁXIMA DE CARGA 3300 KG, MOMENTO MÁXIMO DE CARGA 5,8 TM, ALCANCE MÁXIMO HORIZONTAL 7,60 M, INCLUSIVE CAMINHÃO TOCO PBT 16.000 KG, POTÊNCIA DE 189 CV - CHI DIURNO. AF_03/2016</t>
  </si>
  <si>
    <t>CHI</t>
  </si>
  <si>
    <t>1.7.0.21.</t>
  </si>
  <si>
    <t>INSTALAÇÃO DE LUMINARIA LED REFLETOR RETANGULAR BIVOLT, LUZ BRANCA, 10 W. (REF.: EMOP 18.027.0080-0)</t>
  </si>
  <si>
    <t>1.7.0.22.</t>
  </si>
  <si>
    <t>LUMINARIA SPOT DE LED 9W PARA PISO. (REF. EMOP (18.027.0080-0))</t>
  </si>
  <si>
    <t>1.8.</t>
  </si>
  <si>
    <t>PINTURA ACRÍLICA PARA SINALIZAÇÃO HORIZONTAL</t>
  </si>
  <si>
    <t>1.8.0.1.</t>
  </si>
  <si>
    <t>PLACA DE SINALIZACAO EM CHAPA DE ACO NUM 16 COM PINTURA REFLETIVA</t>
  </si>
  <si>
    <t>Foi considerado arredondamento de duas casas decimais para Quantidade; Custo Unitário; BDI; Preço Unitário; Preço Total.</t>
  </si>
  <si>
    <t>Memória de Cálculo</t>
  </si>
  <si>
    <t/>
  </si>
  <si>
    <t>Quantidade orçada: 1,00
Reduzido para duas horas ao dia a presença do engenheiro no canteiro</t>
  </si>
  <si>
    <t xml:space="preserve">entrada provisória de energia = 1
unidade
</t>
  </si>
  <si>
    <t>Escritório, de acordo com descrito nas composições aferidas, medida mínima do projeto em anexo da composição = 51,89m²
REALINHAMENTO: Item excluído e trocado por aluguel de container.</t>
  </si>
  <si>
    <t>Refeitório, de acordo com descrito nas composições aferidas, medida mínima do projeto em anexo da
composição = 37,25 m²
REALINHAMENTO: Item excluído e trocado por aluguel de container.</t>
  </si>
  <si>
    <t>Almoxarifado, de acordo com
descrito nas composições aferidas, medida mínima do projeto em anexo da composição = 39,72 m²
REALINHAMENTO: Item excluído e trocado por aluguel de container.</t>
  </si>
  <si>
    <t>Reservatórios = 1 unidade</t>
  </si>
  <si>
    <t>Depósito, de acordo com descrito
nas composições aferidas, medida mínima do projeto em anexo da composição = 15,10 m²
REALINHAMENTO: Item excluído e trocado por aluguel de container.</t>
  </si>
  <si>
    <t>REALINHAMENTO: Incluído em substituição aos itens de barracão de obra.
1un x 6 meses = 6unxmes</t>
  </si>
  <si>
    <t>REALINHAMENTO: Incluído em substituição aos itens de barracão de obra.
3un x 75,50km = 226,50km</t>
  </si>
  <si>
    <t>REALINHAMENTO: Incluído em substituição aos itens de barracão de obra.
3un</t>
  </si>
  <si>
    <t>Tapumes / Comprimento = 89,12 m/Altura = 2,00 m / Área Total = 178,24 m²
Valor já medido: 159,81m²
178,24m² - 159,81m² = 18,43m²</t>
  </si>
  <si>
    <t>item já medido</t>
  </si>
  <si>
    <t>Realinhamento: Item Acrescido:
Perímetro CAD: 1144,71m
Como a cerca será reaproveitada 2 vezes, o perímetro será dividido por 2
1144,71m / 2 = 572,36m²</t>
  </si>
  <si>
    <t>Realinhamento: Item Acrescido:
4 unidade para uso</t>
  </si>
  <si>
    <t>Realinhamento: Item Acrescido:
Retirada e recolocação de 4 placas a cada 30m
442,66m / 30 = 14,75 x 4 = 59 un</t>
  </si>
  <si>
    <t>REALINHAMENTO: item substituido por levantamento topográfico</t>
  </si>
  <si>
    <t>Realinhamento: ítem substituído
Levantamento topográfico: 1,10 hectares</t>
  </si>
  <si>
    <t>REALINHAMENTO: Item acrescido devido exigênica do IPHAN PARECER TÉCNICO N° 24/2020 para acompanhamento dos serviços de escavação</t>
  </si>
  <si>
    <t>REALINHAMENTO: Item já executado.</t>
  </si>
  <si>
    <t>Considerando que o guarda corpo existente tem 1 regua de madeira de 10cm centralizado no pilar pegamos a área Real de:
Comprimento (77,48m) x (0,50)
altura = 38,74 m² - 36un (vaos) x 0,4m x 2m(distanciamento dos pilares) = 9,94m²</t>
  </si>
  <si>
    <t>Área da retirada = 394,25 m² /
espessura = 0,20 / Volume = 78,85
m² + Empolamento (30%) 23,64 m³
+ volume de retirada de piso = 6,56
+ 30% empolamento = 8,53 m³ /
total = 111,52 m³
REALINHAMENTO: ITEM REDUZIDO:
De acordo com o Processo 0000066-76.2012.4.02.5105 (2012.51.05.000066-4) do Tribunal Regional Federal da 2ª região (TRF-2), julgando um caso de superfaturamento de obras públicas, estabeleceu em seu parecer que o
empolamento apresentado pela empresa contratada de engenharia foi considerado superior ao padrão, e também indicou o padrão de empolamento a ser utilizado em obras: 
"Em geral no caso de entulhos de obras civis o empolamento é considerado como sendo de no máximo 30%"
Link para a Jurisprudência utilizada como base:
https://www.jusbrasil.com.br/diarios/40128473/trf-2-jud-jfrj-30-08-2012-pg-932
Por se tratar de um serviço de demolição e remoção de madeira e pedra portuguesa, não há normas vigentes que indiquem qual0 o empolamento específico para estes materiais, sendo assim, a equipe de engenharia da Secretaria de Obras e Serviços Públicos decidiu utilizar 30% de empolamento, baseando-se na Jurisprudência acima, por ser esta o padrão de empolamento utilizado para demolições.
Remoção do madeiramento do assoalho do deck, considerando a impossibilidade de cálculo da quantidade de madeira existente, será utilizada a média de espessura de 10cm, multiplicada pela área do assoalho.
355,61m² x 0,10m = 35,56m³ + 30% de empolamento = 46,23m³
Remoção do assoalho deck de madeira: 355,61m² x 0,03m (espessura do assoalho) + 30% de empolamento = 13,87m³
Remoção do guarda-corpo =
Pilares: 
quantidade de pilares considerando 2m entre pilar e 15cm de base: 37un
logo: 37un x 0,50m x 0,15m x  0,15m = 0,42m³
Vigas: 77,48m - 37un x 0,15m(desconto dos pilares) = 71,93m x 0,10m (altura) x 0,03m (espessura)  = 0,21m³
Mesa: 77,48m x 0,15m x 0,05m = 0,58m³
Total guarda-corpo: 0,42m³ + 0,21m³ + 0,58m³ = 1,21m³ + 30% de empolamento: 1,57m³
Pedra Portuguesa: 6,56m³ + 30% de empolamento: 8,53m³
Total: = 46,23m³+ 13,87m³ + 1,57m³ + 8,53m³ =  = 70,20m³ -  15,37m² = 54,83m³</t>
  </si>
  <si>
    <t>volume = 102,49 m³ / distancia para DMT = 10,0 km=1024,90
Rerra: ITEM SUPRIMIDO
Item substituído pelo item do código 97912, sendo este uma composição da sinapi</t>
  </si>
  <si>
    <t>volume = 102,49 m³ / distancia para DMT = 10,0 km=1024,90
RERRA: ITEM ADICIONADO:
Volume de transporte retirado do item de carga e descarga.
volume = 70,20 m³ x distancia para
DMT = 5,6km = 396,12m³ x Km
Item reduzido para realinhamento dos cálculos. 153,70m³ x Km já medidos = 
396,12m³ - 153,70m³ = 242,42m³ x Km</t>
  </si>
  <si>
    <t>Item já executado</t>
  </si>
  <si>
    <t>Realinhamento:  Composição retirada devido ao serviço ser inexequível.</t>
  </si>
  <si>
    <t>Substituição de deck existente e
acréscimo conforme projeto =
500,78 m²
REALINHAMENTO: Item excluído por estar com a composição adulterada</t>
  </si>
  <si>
    <t>REALINHAMENTO: Item incluso com correção da composição. Medidas Conf. Projeto CAD.
Área: 497,61m²
Metro linear de ripas: 5132,29m, obtido através da planta "Projeto Deck do Mirante", selecionando as linhas de layer "assoalho" e utilizando o plugin "Total Lengh" para somar seu comprimento.</t>
  </si>
  <si>
    <t xml:space="preserve">ASSOALHO
Perímetro: 0,10m + 0,10m + 0,02m + 0,02m= 0,24m
Comprimento Linear de Ripas total (retirado do Memorial descritivo): 5132,29m
Área Total de Verniz: 0,24m x 5132,29m = 1231,75m²
Área do Perfil: 0,10m x 0,02m = 0,002m²
Quantidade de Perfis: 1680(Ripas) x 2= 3360 perfis
Área total dos Perfis: 0,002m² x 3360 perfis = 6,72m²
Total Verniz Assoalho: 1231,75m² + 6,72m² = 1238,47m²
VIGAS LONGITUDINAIS
Perímetro do Perfil (F1 e F6):  0,13m + 0,13m + 0,055m + 0,055m = 0,37m
Comprimento total das vigas (retirado do memorial descritivo): 442,00m
Área das Faces (F2, F3, F4 e F5): 442,00m x 0,37m = 163,54 m²
Área das Faces (F1 e F6) multiplicado pela quantidade de faces (25 faces): 0,13m x 0,055m = 0,00715 m²x 25 ≈ 0,18m²
Total de verniz das vigas longitudinais: 163,54m² + 0,18m² = 163,72m²
VIGAS TRANSVERSAIS
Perímetro do Perfil (F1 e F6):  0,125m + 0,125m + 0,05m + 0,05m = 0,35m
Comprimento total das vigas (retirado do memorial descritivo): 474,48m
Área das Faces (F2, F3, F4 e F5): 474,48m x 0,35m = 166,07m²
Área das Faces (F1 e F6) multiplicado pela quantidade de faces (312 faces): 0,125m x 0,05m = 0,0063m² x 312 ≈ 1,97m²
Total de verniz das vigas longitudinais: 166,07m² + 1,97m² = 168,04m²
Total Envernizamento do Deck: 1238,47m² + 163,72m² + 168,04m² = 1570,23m²
Pintura dos Bancos:
O assoalho dos bancos será o mesmo que o utilizado no deck, logo os valores de perímetro e área do perfil serão os mesmos.
627,49m de ripas x 0,24m = 150,60m² de pintura das faces das ripas
Face do perfil: ((1079 x 2)= 2158 faces de perfil x 0,002m² = 4,32m²
Total Bancos + Deck: 1570,23m² + 150,60m² + 4,32m² = 1725,15 m²
GUARDA-CORPO
Mesa + Réguas: 
Perímetro do Perfil (F1 e F6):  0,19m + 0,19m + 0,055m + 0,055m = 0,49m
Comprimento total das réguas (retirado do memorial descritivo): 204,56m
Área das Faces (F2, F3, F4 e F5): 204,56m x 0,49m x 3 (2 réguas + mesa)= 300,70m²
Área das Faces (F1 e F6) multiplicado pela quantidade de faces:
Quantidade de Faces: ((178 x 6) + 6) = 1074 faces (F1 e F6)
0,19m x 0,055m = 0,010m² x 1224 ≈ 12,24m²
Número de pilares: 180 unidades
Perímetro do Perfil (F1 e F6): 0,14m + 0,14m + 0,14m + 0,14m = 0,56m
Comprimento total dos pilares: 180un x 1,10m = 198,00m
Área das Faces (F2, F3, F4 e F5): 198,00m x 0,56m = 110,88m²
Área das Faces (F1 e F6) multiplicado pela quantidade de faces:
Quantidade de Faces: 180 x 2 = 360 faces (F1 e F6)
0,14m x 0,14m = 0,0196m² x 360un ≈ 7,06m²
Total Guarda-Corpo: 300,70m² + 12,24m² + 110,88m² + 7,06m² = 430,88 m²
VALOR TOTAL: 2156,03 m² </t>
  </si>
  <si>
    <t>Item excluído por estar com a composição inadequada, substii-se por concreto sem cor</t>
  </si>
  <si>
    <t>Execução de passeios conforme
projeto = 145,38 m²
REALINHAMENTO: Composição ajustada. Medidas Conf projeto CAD. Mirante do Forte. PJ1082-E-V05-VU-DE-001-0A</t>
  </si>
  <si>
    <t>Seguindo as dimensões no projeto nomeado: "GuardaCorpo"
Comprimento Guarda-Corpo: 204,56m</t>
  </si>
  <si>
    <t>TOTAL DE MESAS = 5 UNIDADES</t>
  </si>
  <si>
    <t>Realinhamento:
Banco 1: 6,44m² 
Banco 2: 2,07m²
Banco Sem numeração: 1,92m² Banco 3: 4,09m²
 Banco 4: 3,00m²
 Banco 5: 2,18m²
 Banco 6: 2,44m²
 Banco 7: 4,40m
 Banco 8: 4,23m²
 Banco 9: 3,00m²
 Banco 10: 2,19m²
Banco 11: 5,63m²
 Banco 12: 1,95m²
 Banco 13: 4,95m²
 Banco 14: 1,63m² (são 2 bancos, logo 1,63m² x 2 = 3,26m²)
 Banco 15: 3,33m²
 Banco 16: 3,47m²
Banco 17: (7,58m² - 3,14m²)= 4,44m²
64,62m² x 0,48m = 31,02m³</t>
  </si>
  <si>
    <t>Realinhamento: itens acrescidos
Malha de aço para Bancos
Banco 1: 6,44m² 
Banco 2: 2,07m²
Banco Sem numeração: 1,92m² Banco 3: 4,09m²
Banco 4: 3,00m²
Banco 5: 2,18m²
Banco 6: 2,44m²
Banco 7: 4,40m
Banco 8: 4,23m²
Banco 9: 3,00m²
Banco 10: 2,19m²
Banco 11: 5,63m²
Banco 12: 1,95m²
Banco 13: 4,95m²
Banco 14: 1,63m² (são 2 bancos, logo 1,63m² x 2 = 3,26m²)
Banco 15: 3,33m²
Banco 16: 3,47m²
Banco 17: (7,58m² - 3,14m²)= 4,44m²
Total: 64,62m²</t>
  </si>
  <si>
    <t>Realinhamento: Itens acrescidos
Mesa de Concreto dos bancos: 5cm de espessura
Banco 1: 6,44m² 
Banco 2: 2,07m²
Banco Sem numeração: 1,92m² Banco 3: 4,09m²
Banco 4: 3,00m²
Banco 5: 2,18m²
Banco 6: 2,44m²
Banco 7: 4,40m
Banco 8: 4,23m²
Banco 9: 3,00m²
Banco 10: 2,19m²
Banco 11: 5,63m²
Banco 12: 1,95m²
Banco 13: 4,95m²
Banco 14: 1,63m² (são 2 bancos, logo 1,63m² x 2 = 3,26m²)
Banco 15: 3,33m²
Banco 16: 3,47m²
Banco 17: (7,58m² - 3,14m²)= 4,44m²
Total: 64,62m² x 0,05m = 3,23m³</t>
  </si>
  <si>
    <t>Realinhamento: Itens acrescidos
Malha de aço para Bancos
Banco 1: 6,44m² 
Banco 2: 2,07m²
Banco Sem numeração: 1,92m² Banco 3: 4,09m²
Banco 4: 3,00m²
Banco 5: 2,18m²
Banco 6: 2,44m²
Banco 7: 4,40m
Banco 8: 4,23m²
Banco 9: 3,00m²
Banco 10: 2,19m²
Banco 11: 5,63m²
Banco 12: 1,95m²
Banco 13: 4,95m²
Banco 14: 1,63m² (são 2 bancos, logo 1,63m² x 2 = 3,26m²)
Banco 15: 3,33m²
Banco 16: 3,47m²
Banco 17: (7,58m² - 3,14m²)= 4,44m²
Total: 64,62m²</t>
  </si>
  <si>
    <t>Realinhamento: Item removido</t>
  </si>
  <si>
    <t>TOTAL DE BICICLETÁRIO = 3 UNIDADES
REALINHAMENTO: TOTAL DE BICICLETÁRIO = 3
UNIDADES COM 4 PARACICLO CADA = 12,00 UNIDADES</t>
  </si>
  <si>
    <t>TOTAL = 14,21 M2</t>
  </si>
  <si>
    <t>TOTAL = 96 UNIDADES</t>
  </si>
  <si>
    <t>TOTAL = 11 UNIDADES</t>
  </si>
  <si>
    <t>TOTAL = 225,15 M²</t>
  </si>
  <si>
    <t>REALINHAMENTO: 41 UNIDADES, COMO É UMA LIXEIRA DUPLA, SERÃO 21 UNIDADES, CONFORME PROJETO
ITEM NOVO INCLUSO</t>
  </si>
  <si>
    <t>REALINHAMENTO: Pintura dos bicicletários:
ITEM NOVO INCLUSO PARA PINTURA DOS BICICLETÁRIOS
CALCULO DE ÁREA DO BICICLETÁRIO
PERÍMETRO DO TUBO: 2 X 3,14 X 0,02 = 0,13m
TUBOS: 0,75m + 0,27m = 1,02m x 2 = 2,04m
Semicirculo: 2 x 3,14 x 0,08m = 0,50m
Total: (2,04m + 0,50m) * 0,13m = 0,33m² x 12un =  3,96m²</t>
  </si>
  <si>
    <t>Demolição de Calçadas e meio-fio =1865,14 m² + 227,33 M² = 2092,47/espessura 0,20/Volume = 418,49 m³
REALINHAMENTO: ITEM REDUZIDO: Demolição de Calçadas e meio-fio =2017,97m² + 227,33m² = 2245,30m²/espessura 0,15/Volume = 336,80 m³</t>
  </si>
  <si>
    <t>Perímetro de arrancamento de meios-fios: 1019,07m</t>
  </si>
  <si>
    <t>área total para arrancamento de
paralelepipedos = 4469,95 m² (autoCad)
Área de paralelepípedos a serem recolocados = 4062,76m² (autocad)
Área de paralelepípedos a serem arrancados sem reassentamento = 4469,95m² - 4062,76m² = 407,19 m²</t>
  </si>
  <si>
    <t>área total para arrancamento de
paralelepipedos = 4062,76 m² (autoCad)</t>
  </si>
  <si>
    <t>área da pavimentação = 4062,76 /espessura da camada de brita =
0,15 cm / Volume total = 609,41</t>
  </si>
  <si>
    <t>área da pavimentação = 4062,76 m²x 0,15 espessura de compactação/volume total = 609,41 m³</t>
  </si>
  <si>
    <t xml:space="preserve">
Área para confecção de novos
passeios:
Valores obtidos na planta “PJ1082-E-V05-VU-DE-(001a003)-0A”, 1412,68m² + 734,01m² = 2146,69m²” 
</t>
  </si>
  <si>
    <t>Escavação de Vala/Profundidade=0,20m/Comprimento = 222,05m/largura = 0,30m - Volume total da Escavação = 0,20x222,05x0,30 = 13,32</t>
  </si>
  <si>
    <t>Muro de alvenaria de pedra de mão/Comprimento = 248,36 m/altura =0,70 m / largura = 0,30m / volume =52,26 m³</t>
  </si>
  <si>
    <t>TOTAL MEIO FIO EM TRECHO
RETO, MEDIDAS PEGAS ATRAVÉS DO PLUGIN DO AUTOCAD "TOTAL LENGTH" = 706,55m</t>
  </si>
  <si>
    <t xml:space="preserve">TOTAL MEIO FIO EM TRECHO
CURVO MEDIDAS PEGAS ATRAVÉS DO PLUGIN DO AUTOCAD "TOTAL LENGTH" = 375,72m </t>
  </si>
  <si>
    <t>área total de piso tatil direcional =
165,57</t>
  </si>
  <si>
    <t>área total de piso tatil de alerta = 16,38</t>
  </si>
  <si>
    <t xml:space="preserve">
REALINHAMENTO: 
ITEM NOVO INCLUSO PARA TRANSPORTE E DESCARTE DOS MATERIAIS ORIUNDOS DA DEMOLIÇÃO DOS PASSEIOS E MEIOS-FIOS
Calçadas e meio-fio =1865,14 m² + 227,33 M² = 2092,47/espessura 0,15/Volume = 313,87 m³ + 30,00% de empolamento 94,16m³ = 408,03m³
</t>
  </si>
  <si>
    <t xml:space="preserve">REALINHAMENTO: 
ITEM NOVO INCLUSO PARA TRANSPORTE E DESCARTE DOS MATERIAIS ORIUNDOS DA DEMOLIÇÃO DOS PASSEIOS E MEIOS-FIOS
Calçadas e meio-fio =1865,14 m² + 227,33 M² = 2092,47/espessura 0,15/Volume = 313,87 m³ + 30,00% de empolamento 94,16m³ = 408,03m³ x 5,6Km = 2284,97m x Km
</t>
  </si>
  <si>
    <t>RAMAIS
3,4493+2,4597+8,2074+4,1752+5,8843+5,33923+2,6479+2,9848+2,9686+3,0374+2,9888+7,4955+4,2234+4,1849+7,0375+5,0729+2,7144+3,2199+1,7529+2,3693+1,839+2,5672+2,4992+2,9715+1,7655+2,651+2,4134+2,3497+2,1424+1,9406+2,2596+1,9319+2,5483+4,0165+2,284+2,1699+2,284+1,3239+1,8016+8,7895+4,2341+4,6483+2,0548+1,8235+2,9552+3,2494+2,4506+2,4981+3,633+1,7832+1,7443+1,9069+2,1321=169,88m   /  profundidade média da escavação=1,5m   /   largura dos ramais=0,8m  /  volume de escavação dos ramais d= 0,40m = 203,86 m³ / diâmetro 45mm 17+18+12+33+7+33+45+45+40+29=279m / 11+7+18+9=45m/ 4+4+7=15m / 7+5,5+5,5=18m / 6,5+6+3,5=16m3 / 5+3,5+3,5+3,5+10+41+10+26+9=110total =483m / profundidade média da escavação=1,5m / largura da escavação=0,8m / volume de escavação da rede PEAD d=0,45m=579,6m³ / diâmetro 0,63m18+42+46+45+5,5=156,5m / profundidade média da escavação=1,5m / largura da escavação=1,5m / volume de escavação da rede PEAD d=0,63m=352,13m³ / TOTAL ESCAVAÇÃO = 1135,59M³</t>
  </si>
  <si>
    <t>VOLUME DE REATERRO =
620,00 - embasamento = 89,34 M³/total = 530,66 m²</t>
  </si>
  <si>
    <t>COMPRIMENTO DA ESCAVAÇÃO
= 676,48 M - PROFUNDIDADE
MÉDIA 1,50 M - TOTAL DE
ESCORAMENTO = 676,48m x 1,50m = 1 014,72 m² x 2 lados = 2029,44m²</t>
  </si>
  <si>
    <t>COMPRIMENTO DA ESCAVAÇÃO
= 167,64 M - PROFUNDIDADE
MÉDIA 1,50 M - TOTAL DE
ESCORAMENTO = 167,64m x 1,50m = 251,46 m² x 2 lados = 502,42m²</t>
  </si>
  <si>
    <t>TOTAL DE TUBOS PEAD 450MM
= 17m + 10m + 17,87m + 12m + 33m + 33m + 45m + 29m + 18m + 18m + 26m + 10m + 11m + 41m + 8,85m + 6,50m + 7m + 45m + 40m + 8,75m + 167,64m(referentes aos tubos de conexões entre ralos e os PV’s)= 604,61m</t>
  </si>
  <si>
    <t>TOTAL DE TUBOS PEAD 630MM
= 42m + 42m + 45,88m + 45,88m + 45m + 45m= 265,76m</t>
  </si>
  <si>
    <t xml:space="preserve">
Readequação: Item removido pois os tubos de 400mm foram substituidos por tubos de 450mm
</t>
  </si>
  <si>
    <t>ASSENTAMENTO DE TOTAL DE TUBOS PEAD 400MM
= 7m + 45m + 40m + 8,75m = 100,75m
(ITEM RETIRADO)</t>
  </si>
  <si>
    <t>ASSENTAMENTO DE TOTAL DE TUBOS PEAD 630MM
= 42m + 42m + 45,88m + 45,88m + 45m + 45m= 265,76m</t>
  </si>
  <si>
    <t>Localizadas na Av. Almirante Barroso: 49 unidades
Localizadas no entorno nas vias transversais: 21 unidades
Total: 49un + 21un = 70un</t>
  </si>
  <si>
    <t>POÇO DE VISITA = 20 UNIDADES</t>
  </si>
  <si>
    <t>TAMPÃO = 24 UNIDADES</t>
  </si>
  <si>
    <t>POÇO DE VISITA DE MAIOR DIÂMETRO  = 4 UNIDADES</t>
  </si>
  <si>
    <t>ESPESSURA=0,15 / LARGURA =
3,00M / COMPRIMENTO= 24,80
+ 7,48 + 40,71 + 44,90 + 44,01 =
161,09 m / ÁREA = 483,27 M2
RERRA: ITEM REDUZIDO em 453,27M²
Item reduzido devido a possibilidade de transpor em projeto os tubos para área de calçada, dessa forma sendo necessário apenas área de laje quando ligado os tubos ao pv final, propiciando além de uma economia a possibilidade de não prejudicar os pescados impossibilitando seus acessos enquanto executaria tais lajes.</t>
  </si>
  <si>
    <t>RERRA: ITEM NOVO ACRESCIDO:
Laje sobre tubulação que ligará ao pv final do projeto: (101*3+31*10)*0,245 = 150,19KG
Item novo acredico dado que o item de laje não contempla em sua composição as barras de aço, somente suas montagens.</t>
  </si>
  <si>
    <t>Realinhamento: Item acrescido
6 Meses de obra - 12 horas/dia
12 x 22 x 6 = 1584</t>
  </si>
  <si>
    <t>ÁREA TOTAL PARA DEMOLIÇO
DA PRAÇA DO CANTO DO
FORTE =2264,61M² / ESPESURA
DA RETIRADA = 0,20 M /
VOLUME TOTAL = 452,92 m³
RERRA: ITEM REDUZIDO:
ÁREA TOTAL PARA DEMOLIÇÃO DA PRAÇA DO CANTO DO FORTE =2264,61M² / ESPESURA DA RETIRADA = 0,10 M / VOLUME TOTAL =  226,46 m³
Item reduzido, dado que é a pedra compreende 5cm e o colchão de assentamento 5cm, considerará-se 10cm de espessura - 4,00m³ já executados = 222,46m³</t>
  </si>
  <si>
    <t>VOLUME TOTAL = 452,92 + 30%
EMPOLAMENTO = 588,80
RERRA: ITEM REDUZIDO:
VOLUME TOTAL = 226,46m³ + 65%(tx de empolamento 2º Livro de Engenharia de Custos - Metodologia de Orçamentação para Obras Civis - de Paulo Roberto Vilela Dias, 5a. edição/2004-tabela 37-pág.189 referente a Pedras Calcáreas = 373,66 m³
Item reduzido, dado que ao iniciar os serviços no local, identificou-se que a espessura média não ultrapassa 15cm.</t>
  </si>
  <si>
    <t>VOLUME TOTAL = 588,80 M³ /
DISTANCIA DO DMT = 10,0KM /
TOTAL = 5888,00 M3XKM
Item suprimido e substituído pelo item de código 97912, por este se tratar de uma composição da sinapi</t>
  </si>
  <si>
    <t>RERRA: ITEM ADICIONADO:
VOLUME TOTAL = 560,49 M³ / DISTANCIA DO DMT = 5,6KM /
TOTAL = 3138,74 M3XKM
Item adicionado em substituiçãom da composição 03, por este ser um item com composição da SINAPI
Memória reduzida em relação ao item anterior, dado que ao iniciar os serviços no local, identificou-se que a espessura média não ultrapassa 15cm.</t>
  </si>
  <si>
    <t>ÁREA DE PISO DE CONCRETO /
Calçadas = 1993,72 M²
REALINHAMENTO: Item excluído por estar com a composição inadequada</t>
  </si>
  <si>
    <t>MEIO FIO PARA CANTEIRO DE
JARDINAGEM = 229,43
RERRA: Item inalterado</t>
  </si>
  <si>
    <t>REALINHAMENTO: ITEM NOVO ACRESCIDO:
ÁREA DE PISO DE CONCRETO /
Calçadas =
225,80m² + 60,16m² + 44,68m² + 18,70m² + 35,58m² + 54,85m² + 52,67m² + 69,68m² + 19,43m² + 73,78m² + 116,75m² + 83,55m² + 35,66m² + 19,64m² + 60,64m² + 164,63m² + 171,25m² + 59,75m² + 34,65m² + 161,88m² + 136,96m² + 47,20m² + 31,18m² + 80,40m² + 27,11m² + 47,85m² + 45,21m² + 40,79m² + 9,58m² = 2030,01m²
Item novo acrescido em substituição ao concreto colorido, devido a impossibilidade de execução da pavimentação colorida dado a dificuldade de acesso as corantes estipulados em composição e devido a inviabilidade técnica de colorir o concreto na obra como determina o item, pois acarretaria em variabilidade de tonalidades do concreto.</t>
  </si>
  <si>
    <t xml:space="preserve">TOTAL = 10 HASTES
</t>
  </si>
  <si>
    <t>TOTAL = 967,00 METROS (VIDE
PROJETO ELÉTRICO)</t>
  </si>
  <si>
    <t>TOTAL = 2156,00 METROS (VIDE
PROJETO ELÉTRICO)</t>
  </si>
  <si>
    <t>TOTAL = 803 + 2156 = 2959,00 METROS (VIDE
PROJETO ELÉTRICO)</t>
  </si>
  <si>
    <t>TOTAL = 1353,00 METROS (VIDE
PROJETO ELÉTRICO)</t>
  </si>
  <si>
    <t xml:space="preserve">Item substituído por disjuntores tipo DIN, seguindo o o projeto elétrico, planta PJ1082-E-V05-VM-DE-007-0A
TOTAL = 14 UNIDADES (VIDE
PROJETO ELÉTRICO)
</t>
  </si>
  <si>
    <t>TOTAL = 1 UNIDADE (VIDE
PROJETO ELÉTRICO)</t>
  </si>
  <si>
    <t>TOTAL= 1 UNIDADE
Item acrescido para comportar os 28 espaços exigidos pelos 14 disjuntores bipolares</t>
  </si>
  <si>
    <t>(ITEM RETIRADO)
Contemplado nos itens 1.6.3.17 e 1.6.3.21</t>
  </si>
  <si>
    <t>TOTAL DE POSTES = 18
UNIDADES
REALINHAMENTO: ITEM ACRESCIDO:
3 UNIDADES
Item acrescido devido o quantitativo estar aquém do estipulado em projeto executivo
TOTAL = 18 + 3 = 21 UNIDADES</t>
  </si>
  <si>
    <t xml:space="preserve">TOTAL DE RETIRADA DE
POSTES = 9 UNIDADES
REALINHAMENTO: ITEM ACRESCIDO:
5 UNIDADES
Item acrescido devido o quantitativo estar aquém do estipulado em projeto executivo
TOTAL = 9 + 5 = 14 UNIDADES
</t>
  </si>
  <si>
    <t>TOTAL DE COLOCAÇÃO DE
BRACO = 38 UNIDADES
REALINHAMENTO: ITEM ACRESCIDO:
7 UNIDADES
Item acrescido devido o quantitativo estar aquém do estipulado em projeto executivo
TOTAL = 38 + 7 = 45 UNIDADES</t>
  </si>
  <si>
    <t>TOTAL DE BRAÇOS = 38
UNIDADES
REALINHAMENTO: ITEM ACRESCIDO:
7 UNIDADES
Item acrescido devido o quantitativo estar aquém do estipulado em projeto executivo
TOTAL = 38 + 7 = 45 UNIDADES</t>
  </si>
  <si>
    <t>FUNDAÇÃO PARA POSTES = 18 UNIDADES
REALINHAMENTO: ITEM ACRESCIDO:
3 UNIDADES
Item acrescido devido o quantitativo estar aquém do estipulado em projeto executivo
TOTAL = 18 + 3 = 21 UNIDADES</t>
  </si>
  <si>
    <t>TOTAL DE ESPETO = 23
UNIDADES
REALINHAMENTO: ITEM ACRESCIDO:
2 UNIDADES
Item acrescido devido o quantitativo estar aquém do estipulado em projeto executivo
TOTAL = 23 + 2 = 25 UNIDADES</t>
  </si>
  <si>
    <t>TOTAL DE LUMINÁRIA = 38
UNIDADES
REALINHAMENTO: ITEM ACRESCIDO:
7 UNIDADES
Item acrescido devido o quantitativo estar aquém do estipulado em projeto executivo
TOTAL = 38 + 7 = 45 UNIDADES</t>
  </si>
  <si>
    <t>COMPRIMENTO TOTAL DE FITA
DE LED = 322,14</t>
  </si>
  <si>
    <t>TOTAL DE LUMINÁRIAS LED
REFLETOR = 18 UNIDADES
REALINHAMENTO: ITEM ACRESCIDO:
1 UNIDADE
Item acrescido devido o quantitativo estar aquém do estipulado em projeto executivo
TOTAL = 18 + 1 = 19 UNIDADES</t>
  </si>
  <si>
    <t>TOTAL DE LUMINÁRIA SPOT =
132 UNIDADES
REALINHAMENTO: Item excluído por estar em desacordo com o projeto</t>
  </si>
  <si>
    <t xml:space="preserve">
REALINHAMENTO: ITEM NOVO ACRESCIDO:
21 UNIDADES
Item novo acrescido devido o item de poste de aço conter apenas o fornecimento do material sendo necessário portanto a inclusão da intalação e do caminhão com guindauto para içar.
</t>
  </si>
  <si>
    <t xml:space="preserve">
RERRA: ITEM NOVO ACRESCIDO:
3 poste por dia /  8H = 21 postes / 3 x 6H = 42H PRODUTIVAS
Item novo acrescido devido o item de poste de aço conter apenas o fornecimento do material sendo necessário portanto a inclusão da intalação e do caminhão com guindauto para içar.
</t>
  </si>
  <si>
    <t xml:space="preserve">
RERRA: ITEM NOVO ACRESCIDO:
3 poste por dia /  8H = 21 postes / 3 x 2H = 14H IMPRODUTIVAS
Item novo acrescido devido o item de poste de aço conter apenas o fornecimento do material sendo necessário portanto a inclusão da intalação e do caminhão com guindauto para içar.
</t>
  </si>
  <si>
    <t>REALINHAMENTO: ITEM NOVO ACRESCIDO: 
19 UNIDADES 
Item novo acrescido devio ao item 1.6.3.18 não estar incluso a mão de obra de instalação</t>
  </si>
  <si>
    <t xml:space="preserve">
REALINHAMENTO: Item incluído e ajustado em substituição a luminária spot direcional por estar em desacordo com o projeto.
</t>
  </si>
  <si>
    <t>ÁREA TOTAL DE PINTURA
SINALIZAÇÃO HORIZONTAL =
433,29 M²
RERRA: Item suprimido, sendo a pavimentação de paralelepípedos de granito, a pintura da sinalização com tinta acrílica não se demonstra técnicamente correta, com a divisão das vagas sendo realizada com os próprios paralelos.</t>
  </si>
  <si>
    <t>PLACA TAMANHO 0,50X0,70 =
0,35 M² / 81 UNIDADES = ÁREA
TOTAL = 28,35
RERRA: Item inalterado</t>
  </si>
  <si>
    <t>PROPONENTE TOMADOR</t>
  </si>
  <si>
    <t>APELIDO EMPREENDIMENTO</t>
  </si>
  <si>
    <t>Valor (R$)</t>
  </si>
  <si>
    <t>Parcelas:</t>
  </si>
  <si>
    <t>% Período:</t>
  </si>
  <si>
    <t>%:</t>
  </si>
  <si>
    <t>Período:</t>
  </si>
  <si>
    <t>Contrapartida:</t>
  </si>
  <si>
    <t>Outros:</t>
  </si>
  <si>
    <t>Investimento:</t>
  </si>
  <si>
    <t>Acumulado:</t>
  </si>
  <si>
    <t>CRONOGRAMA FÍSICO-FINANCEIRO</t>
  </si>
  <si>
    <t>Total:</t>
  </si>
  <si>
    <t>MÊS 1</t>
  </si>
  <si>
    <t>MÊS 2</t>
  </si>
  <si>
    <t>MÊS 3</t>
  </si>
  <si>
    <t>MÊS 4</t>
  </si>
  <si>
    <t>MÊS 5</t>
  </si>
  <si>
    <t>MÊS 6</t>
  </si>
  <si>
    <t>MEMÓRIA DA CÁLCULO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</si>
</sst>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 #,##0.00_-;_-* \-??_-;_-@_-"/>
    <numFmt numFmtId="165" formatCode="_(\ #,##0.00_);_(&quot; (&quot;#,##0.00\);_(&quot; -&quot;??_);_(@_)"/>
    <numFmt numFmtId="166" formatCode="mm/yy"/>
    <numFmt numFmtId="167" formatCode="0\."/>
  </numFmts>
  <fonts count="18">
    <font>
      <sz val="11"/>
      <color theme="1"/>
      <name val="Calibri"/>
      <family val="2"/>
      <scheme val="minor"/>
    </font>
    <font>
      <sz val="10"/>
      <name val="Arial"/>
      <family val="2"/>
    </font>
    <font>
      <sz val="12"/>
      <color theme="1"/>
      <name val="Arial Narrow"/>
      <family val="2"/>
    </font>
    <font>
      <b/>
      <sz val="12"/>
      <color theme="1"/>
      <name val="Arial Narrow"/>
      <family val="2"/>
    </font>
    <font>
      <b/>
      <sz val="14"/>
      <color theme="1"/>
      <name val="Arial Narrow"/>
      <family val="2"/>
    </font>
    <font>
      <b/>
      <sz val="12"/>
      <name val="Arial Narrow"/>
      <family val="2"/>
    </font>
    <font>
      <sz val="11"/>
      <color indexed="8"/>
      <name val="Calibri"/>
      <family val="2"/>
    </font>
    <font>
      <sz val="12"/>
      <name val="Arial Narrow"/>
      <family val="2"/>
    </font>
    <font>
      <b/>
      <sz val="12"/>
      <color indexed="8"/>
      <name val="Arial Narrow"/>
      <family val="2"/>
    </font>
    <font>
      <sz val="12"/>
      <color indexed="8"/>
      <name val="Arial Narrow"/>
      <family val="2"/>
    </font>
    <font>
      <b/>
      <sz val="12"/>
      <color indexed="10"/>
      <name val="Arial Narrow"/>
      <family val="2"/>
    </font>
    <font>
      <sz val="12"/>
      <color indexed="9"/>
      <name val="Arial Narrow"/>
      <family val="2"/>
    </font>
    <font>
      <sz val="12"/>
      <color indexed="10"/>
      <name val="Arial Narrow"/>
      <family val="2"/>
    </font>
    <font>
      <sz val="12"/>
      <color indexed="44"/>
      <name val="Arial Narrow"/>
      <family val="2"/>
    </font>
    <font>
      <b/>
      <sz val="14"/>
      <color indexed="8"/>
      <name val="Arial Narrow"/>
      <family val="2"/>
    </font>
    <font>
      <sz val="10"/>
      <name val="Calibri"/>
      <family val="2"/>
    </font>
    <font>
      <b/>
      <sz val="11"/>
      <color rgb="FF000000"/>
      <name val="Arial Narrow"/>
      <family val="2"/>
    </font>
    <font>
      <sz val="11"/>
      <color rgb="FF000000"/>
      <name val="Arial Narrow"/>
      <family val="2"/>
    </font>
  </fonts>
  <fills count="8">
    <fill>
      <patternFill/>
    </fill>
    <fill>
      <patternFill patternType="gray125"/>
    </fill>
    <fill>
      <patternFill patternType="solid">
        <fgColor theme="0" tint="-0.3499799966812134"/>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4999699890613556"/>
        <bgColor indexed="64"/>
      </patternFill>
    </fill>
    <fill>
      <patternFill patternType="lightUp">
        <fgColor indexed="22"/>
      </patternFill>
    </fill>
    <fill>
      <patternFill patternType="solid">
        <fgColor indexed="22"/>
        <bgColor indexed="64"/>
      </patternFill>
    </fill>
  </fills>
  <borders count="60">
    <border>
      <left/>
      <right/>
      <top/>
      <bottom/>
      <diagonal/>
    </border>
    <border>
      <left/>
      <right/>
      <top style="thin"/>
      <bottom style="thin"/>
    </border>
    <border>
      <left style="thin"/>
      <right/>
      <top style="thin"/>
      <bottom style="thin"/>
    </border>
    <border>
      <left style="thin"/>
      <right style="thin"/>
      <top style="thin"/>
      <bottom style="thin"/>
    </border>
    <border>
      <left/>
      <right style="thin"/>
      <top style="thin"/>
      <bottom style="thin"/>
    </border>
    <border>
      <left/>
      <right/>
      <top/>
      <bottom style="thin"/>
    </border>
    <border>
      <left style="thin"/>
      <right style="thin"/>
      <top/>
      <bottom/>
    </border>
    <border>
      <left style="thin"/>
      <right style="thin"/>
      <top/>
      <bottom style="thin"/>
    </border>
    <border>
      <left style="thin"/>
      <right/>
      <top/>
      <bottom/>
    </border>
    <border>
      <left/>
      <right style="thin"/>
      <top/>
      <bottom/>
    </border>
    <border>
      <left style="thin">
        <color indexed="8"/>
      </left>
      <right/>
      <top/>
      <bottom/>
    </border>
    <border>
      <left/>
      <right style="thin">
        <color indexed="8"/>
      </right>
      <top/>
      <bottom/>
    </border>
    <border>
      <left style="thin">
        <color indexed="8"/>
      </left>
      <right style="thin">
        <color indexed="8"/>
      </right>
      <top/>
      <bottom/>
    </border>
    <border>
      <left/>
      <right/>
      <top/>
      <bottom style="thin">
        <color indexed="8"/>
      </bottom>
    </border>
    <border>
      <left/>
      <right/>
      <top style="hair">
        <color indexed="8"/>
      </top>
      <bottom/>
    </border>
    <border>
      <left/>
      <right style="thin">
        <color indexed="8"/>
      </right>
      <top style="hair">
        <color indexed="8"/>
      </top>
      <bottom/>
    </border>
    <border>
      <left style="thin">
        <color indexed="8"/>
      </left>
      <right style="thin">
        <color indexed="8"/>
      </right>
      <top style="thin">
        <color indexed="8"/>
      </top>
      <bottom/>
    </border>
    <border>
      <left style="thin">
        <color indexed="8"/>
      </left>
      <right style="hair">
        <color indexed="8"/>
      </right>
      <top style="thin">
        <color indexed="8"/>
      </top>
      <bottom style="hair">
        <color indexed="55"/>
      </bottom>
    </border>
    <border>
      <left style="hair">
        <color indexed="8"/>
      </left>
      <right style="hair">
        <color indexed="8"/>
      </right>
      <top style="thin">
        <color indexed="8"/>
      </top>
      <bottom style="hair">
        <color indexed="55"/>
      </bottom>
    </border>
    <border>
      <left style="hair">
        <color indexed="8"/>
      </left>
      <right style="thin">
        <color indexed="8"/>
      </right>
      <top style="thin">
        <color indexed="8"/>
      </top>
      <bottom style="hair">
        <color indexed="55"/>
      </bottom>
    </border>
    <border>
      <left/>
      <right/>
      <top/>
      <bottom style="hair">
        <color indexed="8"/>
      </bottom>
    </border>
    <border>
      <left style="thin">
        <color indexed="8"/>
      </left>
      <right style="hair">
        <color indexed="8"/>
      </right>
      <top style="hair">
        <color indexed="55"/>
      </top>
      <bottom/>
    </border>
    <border>
      <left style="hair">
        <color indexed="8"/>
      </left>
      <right style="hair">
        <color indexed="8"/>
      </right>
      <top style="hair">
        <color indexed="55"/>
      </top>
      <bottom/>
    </border>
    <border>
      <left style="hair">
        <color indexed="8"/>
      </left>
      <right style="thin">
        <color indexed="8"/>
      </right>
      <top style="hair">
        <color indexed="55"/>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hair">
        <color indexed="8"/>
      </bottom>
    </border>
    <border>
      <left/>
      <right style="thin">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top style="hair">
        <color indexed="8"/>
      </top>
      <bottom style="hair">
        <color indexed="8"/>
      </bottom>
    </border>
    <border>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top style="hair">
        <color indexed="8"/>
      </top>
      <bottom/>
    </border>
    <border>
      <left style="thin">
        <color indexed="8"/>
      </left>
      <right style="thin">
        <color indexed="8"/>
      </right>
      <top/>
      <bottom style="thin">
        <color indexed="8"/>
      </bottom>
    </border>
    <border>
      <left style="thin">
        <color indexed="8"/>
      </left>
      <right/>
      <top style="hair">
        <color indexed="8"/>
      </top>
      <bottom style="thin">
        <color indexed="8"/>
      </bottom>
    </border>
    <border>
      <left/>
      <right style="thin">
        <color indexed="8"/>
      </right>
      <top style="hair">
        <color indexed="8"/>
      </top>
      <bottom style="thin">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color indexed="8"/>
      </left>
      <right/>
      <top/>
      <bottom style="thin">
        <color indexed="8"/>
      </bottom>
    </border>
    <border>
      <left style="thin">
        <color indexed="8"/>
      </left>
      <right style="hair">
        <color indexed="8"/>
      </right>
      <top style="hair">
        <color indexed="8"/>
      </top>
      <bottom/>
    </border>
    <border>
      <left style="hair">
        <color indexed="8"/>
      </left>
      <right style="hair">
        <color indexed="8"/>
      </right>
      <top style="hair">
        <color indexed="8"/>
      </top>
      <bottom/>
    </border>
    <border>
      <left style="hair">
        <color indexed="8"/>
      </left>
      <right style="thin">
        <color indexed="8"/>
      </right>
      <top style="hair">
        <color indexed="8"/>
      </top>
      <bottom/>
    </border>
    <border>
      <left/>
      <right/>
      <top style="thin">
        <color indexed="8"/>
      </top>
      <bottom/>
    </border>
    <border>
      <left style="thin">
        <color indexed="8"/>
      </left>
      <right/>
      <top/>
      <bottom style="hair">
        <color indexed="8"/>
      </bottom>
    </border>
    <border>
      <left style="hair">
        <color indexed="8"/>
      </left>
      <right style="hair">
        <color indexed="8"/>
      </right>
      <top style="thin">
        <color indexed="8"/>
      </top>
      <bottom/>
    </border>
    <border>
      <left style="hair">
        <color indexed="8"/>
      </left>
      <right style="thin">
        <color indexed="8"/>
      </right>
      <top style="thin">
        <color indexed="8"/>
      </top>
      <bottom/>
    </border>
    <border>
      <left style="hair">
        <color indexed="8"/>
      </left>
      <right style="hair">
        <color indexed="8"/>
      </right>
      <top/>
      <bottom style="thin">
        <color indexed="8"/>
      </bottom>
    </border>
    <border>
      <left style="thin">
        <color indexed="8"/>
      </left>
      <right style="hair">
        <color indexed="8"/>
      </right>
      <top/>
      <bottom style="hair">
        <color indexed="8"/>
      </bottom>
    </border>
    <border>
      <left style="hair">
        <color indexed="8"/>
      </left>
      <right style="hair">
        <color indexed="8"/>
      </right>
      <top/>
      <bottom style="hair">
        <color indexed="8"/>
      </bottom>
    </border>
    <border>
      <left style="thin"/>
      <right/>
      <top/>
      <bottom style="thin"/>
    </border>
    <border>
      <left/>
      <right style="thin"/>
      <top/>
      <bottom style="thin"/>
    </border>
    <border>
      <left/>
      <right style="thin">
        <color indexed="8"/>
      </right>
      <top/>
      <bottom style="thin">
        <color indexed="8"/>
      </bottom>
    </border>
    <border>
      <left/>
      <right style="thin">
        <color indexed="8"/>
      </right>
      <top style="thin">
        <color indexed="8"/>
      </top>
      <bottom/>
    </border>
    <border>
      <left style="thin">
        <color indexed="8"/>
      </left>
      <right style="thin">
        <color indexed="8"/>
      </right>
      <top style="thin">
        <color indexed="8"/>
      </top>
      <bottom style="thin">
        <color indexed="8"/>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6" fillId="0" borderId="0">
      <alignment/>
      <protection/>
    </xf>
    <xf numFmtId="164" fontId="1" fillId="0" borderId="0" applyFill="0" applyBorder="0" applyAlignment="0" applyProtection="0"/>
    <xf numFmtId="9" fontId="1" fillId="0" borderId="0" applyFill="0" applyBorder="0" applyAlignment="0" applyProtection="0"/>
  </cellStyleXfs>
  <cellXfs count="208">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2" borderId="1" xfId="0" applyFont="1" applyFill="1" applyBorder="1" applyAlignment="1">
      <alignment horizontal="center" vertical="center"/>
    </xf>
    <xf numFmtId="0" fontId="2" fillId="3" borderId="0" xfId="0" applyFont="1" applyFill="1" applyAlignment="1">
      <alignment horizontal="center" vertical="center"/>
    </xf>
    <xf numFmtId="0" fontId="3" fillId="3" borderId="0" xfId="0" applyFont="1" applyFill="1" applyAlignment="1">
      <alignment vertical="center" wrapText="1"/>
    </xf>
    <xf numFmtId="0" fontId="2" fillId="0" borderId="0" xfId="0" applyFont="1" applyAlignment="1">
      <alignment vertical="center" wrapText="1"/>
    </xf>
    <xf numFmtId="4" fontId="2" fillId="0" borderId="0" xfId="0" applyNumberFormat="1" applyFont="1" applyAlignment="1">
      <alignment horizontal="center" vertical="center"/>
    </xf>
    <xf numFmtId="4" fontId="2" fillId="3" borderId="0" xfId="0" applyNumberFormat="1" applyFont="1" applyFill="1" applyAlignment="1">
      <alignment horizontal="center" vertical="center"/>
    </xf>
    <xf numFmtId="0" fontId="3" fillId="0" borderId="0" xfId="0" applyFont="1" applyAlignment="1">
      <alignment vertical="center"/>
    </xf>
    <xf numFmtId="0" fontId="3" fillId="3" borderId="0" xfId="0" applyFont="1" applyFill="1" applyAlignment="1">
      <alignment vertical="center"/>
    </xf>
    <xf numFmtId="0" fontId="3" fillId="2" borderId="2" xfId="0" applyFont="1" applyFill="1" applyBorder="1" applyAlignment="1">
      <alignment vertical="center"/>
    </xf>
    <xf numFmtId="4" fontId="3" fillId="3" borderId="0" xfId="0" applyNumberFormat="1" applyFont="1" applyFill="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center" vertical="center"/>
    </xf>
    <xf numFmtId="0" fontId="2" fillId="0" borderId="3" xfId="0" applyFont="1" applyBorder="1" applyAlignment="1">
      <alignment vertical="center" wrapText="1"/>
    </xf>
    <xf numFmtId="4" fontId="2" fillId="0" borderId="3" xfId="0" applyNumberFormat="1" applyFont="1" applyBorder="1" applyAlignment="1">
      <alignment horizontal="center" vertical="center"/>
    </xf>
    <xf numFmtId="0" fontId="3" fillId="3" borderId="2" xfId="0" applyFont="1" applyFill="1" applyBorder="1" applyAlignment="1">
      <alignment vertical="center"/>
    </xf>
    <xf numFmtId="0" fontId="2" fillId="3" borderId="1" xfId="0" applyFont="1" applyFill="1" applyBorder="1" applyAlignment="1">
      <alignment horizontal="center" vertical="center"/>
    </xf>
    <xf numFmtId="0" fontId="3" fillId="3" borderId="1" xfId="0" applyFont="1" applyFill="1" applyBorder="1" applyAlignment="1">
      <alignment vertical="center" wrapText="1"/>
    </xf>
    <xf numFmtId="4" fontId="2"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4" fontId="3" fillId="3" borderId="1" xfId="0" applyNumberFormat="1" applyFont="1" applyFill="1" applyBorder="1" applyAlignment="1">
      <alignment horizontal="center" vertical="center"/>
    </xf>
    <xf numFmtId="0" fontId="3" fillId="4" borderId="2" xfId="0" applyFont="1" applyFill="1" applyBorder="1" applyAlignment="1">
      <alignment vertical="center"/>
    </xf>
    <xf numFmtId="0" fontId="3" fillId="4" borderId="1" xfId="0" applyFont="1" applyFill="1" applyBorder="1" applyAlignment="1">
      <alignment horizontal="center" vertical="center"/>
    </xf>
    <xf numFmtId="0" fontId="3" fillId="4" borderId="1" xfId="0" applyFont="1" applyFill="1" applyBorder="1" applyAlignment="1">
      <alignment vertical="center" wrapText="1"/>
    </xf>
    <xf numFmtId="4" fontId="3" fillId="4" borderId="1" xfId="0" applyNumberFormat="1" applyFont="1" applyFill="1" applyBorder="1" applyAlignment="1">
      <alignment horizontal="center" vertical="center"/>
    </xf>
    <xf numFmtId="4" fontId="3" fillId="5" borderId="4" xfId="0" applyNumberFormat="1" applyFont="1" applyFill="1" applyBorder="1" applyAlignment="1">
      <alignment horizontal="center" vertical="center"/>
    </xf>
    <xf numFmtId="4" fontId="3" fillId="2" borderId="4" xfId="0" applyNumberFormat="1" applyFont="1" applyFill="1" applyBorder="1" applyAlignment="1">
      <alignment horizontal="center" vertical="center"/>
    </xf>
    <xf numFmtId="4" fontId="3" fillId="3" borderId="4" xfId="0" applyNumberFormat="1" applyFont="1" applyFill="1" applyBorder="1" applyAlignment="1">
      <alignment horizontal="center" vertical="center"/>
    </xf>
    <xf numFmtId="4" fontId="3" fillId="4" borderId="4" xfId="0" applyNumberFormat="1" applyFont="1" applyFill="1" applyBorder="1" applyAlignment="1">
      <alignment horizontal="center" vertical="center"/>
    </xf>
    <xf numFmtId="0" fontId="2" fillId="0" borderId="0" xfId="0" applyFont="1" applyAlignment="1">
      <alignment horizontal="left" vertical="center"/>
    </xf>
    <xf numFmtId="0" fontId="2" fillId="0" borderId="1" xfId="0" applyFont="1" applyBorder="1"/>
    <xf numFmtId="0" fontId="2" fillId="0" borderId="1" xfId="0" applyFont="1" applyBorder="1" applyAlignment="1">
      <alignment horizontal="center" vertical="center"/>
    </xf>
    <xf numFmtId="4" fontId="2" fillId="0" borderId="1" xfId="0" applyNumberFormat="1" applyFont="1" applyBorder="1" applyAlignment="1">
      <alignment horizontal="center" vertical="center"/>
    </xf>
    <xf numFmtId="0" fontId="2" fillId="0" borderId="5" xfId="0" applyFont="1" applyBorder="1" applyAlignment="1">
      <alignment vertical="center"/>
    </xf>
    <xf numFmtId="0" fontId="2" fillId="0" borderId="5" xfId="0" applyFont="1" applyBorder="1" applyAlignment="1">
      <alignment horizontal="center" vertical="center"/>
    </xf>
    <xf numFmtId="0" fontId="3" fillId="0" borderId="0" xfId="0" applyFont="1" applyAlignment="1">
      <alignment horizontal="left" vertical="center"/>
    </xf>
    <xf numFmtId="4" fontId="2" fillId="0" borderId="0" xfId="0" applyNumberFormat="1" applyFont="1" applyAlignment="1">
      <alignment horizontal="left" vertical="center"/>
    </xf>
    <xf numFmtId="0" fontId="3" fillId="0" borderId="6" xfId="0" applyFont="1" applyBorder="1" applyAlignment="1">
      <alignment horizontal="left" vertical="center"/>
    </xf>
    <xf numFmtId="0" fontId="2" fillId="0" borderId="7" xfId="0" applyFont="1" applyBorder="1" applyAlignment="1">
      <alignment horizontal="left" vertical="center"/>
    </xf>
    <xf numFmtId="0" fontId="3" fillId="0" borderId="6" xfId="0" applyFont="1" applyBorder="1" applyAlignment="1">
      <alignment vertical="center"/>
    </xf>
    <xf numFmtId="0" fontId="2" fillId="0" borderId="7" xfId="0" applyFont="1" applyBorder="1" applyAlignment="1">
      <alignment vertical="center" wrapText="1"/>
    </xf>
    <xf numFmtId="0" fontId="3" fillId="0" borderId="6" xfId="0" applyFont="1" applyBorder="1" applyAlignment="1">
      <alignment horizontal="center" vertical="center"/>
    </xf>
    <xf numFmtId="4" fontId="3" fillId="0" borderId="6" xfId="0" applyNumberFormat="1" applyFont="1" applyBorder="1" applyAlignment="1">
      <alignment horizontal="center" vertical="center"/>
    </xf>
    <xf numFmtId="0" fontId="2" fillId="0" borderId="7" xfId="0" applyFont="1" applyBorder="1" applyAlignment="1">
      <alignment horizontal="center" vertical="center"/>
    </xf>
    <xf numFmtId="4" fontId="2" fillId="0" borderId="7" xfId="0" applyNumberFormat="1" applyFont="1" applyBorder="1" applyAlignment="1">
      <alignment horizontal="center" vertical="center"/>
    </xf>
    <xf numFmtId="4" fontId="3" fillId="0" borderId="6" xfId="0" applyNumberFormat="1" applyFont="1" applyBorder="1" applyAlignment="1">
      <alignment horizontal="left" vertical="center"/>
    </xf>
    <xf numFmtId="4" fontId="2" fillId="0" borderId="7" xfId="0" applyNumberFormat="1" applyFont="1" applyBorder="1" applyAlignment="1">
      <alignment horizontal="left" vertical="center"/>
    </xf>
    <xf numFmtId="4" fontId="3" fillId="0" borderId="8" xfId="0" applyNumberFormat="1" applyFont="1" applyBorder="1" applyAlignment="1">
      <alignment horizontal="left" vertical="center"/>
    </xf>
    <xf numFmtId="4" fontId="2" fillId="0" borderId="9" xfId="0" applyNumberFormat="1" applyFont="1" applyBorder="1" applyAlignment="1">
      <alignment horizontal="center" vertical="center"/>
    </xf>
    <xf numFmtId="0" fontId="3" fillId="0" borderId="3" xfId="0" applyFont="1" applyBorder="1" applyAlignment="1">
      <alignment horizontal="center" vertical="center"/>
    </xf>
    <xf numFmtId="4" fontId="3" fillId="0" borderId="3" xfId="0" applyNumberFormat="1" applyFont="1" applyBorder="1" applyAlignment="1">
      <alignment horizontal="center" vertical="center"/>
    </xf>
    <xf numFmtId="4" fontId="3" fillId="0" borderId="3" xfId="0" applyNumberFormat="1" applyFont="1" applyBorder="1" applyAlignment="1">
      <alignment horizontal="center" vertical="center" wrapText="1"/>
    </xf>
    <xf numFmtId="0" fontId="2" fillId="0" borderId="0" xfId="0" applyFont="1"/>
    <xf numFmtId="4" fontId="2" fillId="0" borderId="0" xfId="0" applyNumberFormat="1" applyFont="1" applyAlignment="1">
      <alignment horizontal="center"/>
    </xf>
    <xf numFmtId="0" fontId="3" fillId="4" borderId="3" xfId="0" applyFont="1" applyFill="1" applyBorder="1" applyAlignment="1">
      <alignment vertical="center"/>
    </xf>
    <xf numFmtId="0" fontId="3" fillId="0" borderId="3" xfId="0" applyFont="1" applyBorder="1" applyAlignment="1">
      <alignment horizontal="center" vertical="center" wrapText="1"/>
    </xf>
    <xf numFmtId="0" fontId="7" fillId="0" borderId="0" xfId="0" applyFont="1" applyAlignment="1">
      <alignment horizontal="left" vertical="center"/>
    </xf>
    <xf numFmtId="0" fontId="9" fillId="0" borderId="0" xfId="23" applyFont="1">
      <alignment/>
      <protection/>
    </xf>
    <xf numFmtId="164" fontId="2" fillId="0" borderId="0" xfId="24" applyFont="1" applyFill="1" applyBorder="1" applyAlignment="1" applyProtection="1">
      <alignment horizontal="center"/>
      <protection/>
    </xf>
    <xf numFmtId="0" fontId="8" fillId="0" borderId="10" xfId="23" applyFont="1" applyBorder="1">
      <alignment/>
      <protection/>
    </xf>
    <xf numFmtId="0" fontId="9" fillId="0" borderId="11" xfId="23" applyFont="1" applyBorder="1">
      <alignment/>
      <protection/>
    </xf>
    <xf numFmtId="0" fontId="5" fillId="0" borderId="10" xfId="24" applyNumberFormat="1" applyFont="1" applyFill="1" applyBorder="1" applyAlignment="1" applyProtection="1">
      <alignment horizontal="left"/>
      <protection/>
    </xf>
    <xf numFmtId="164" fontId="5" fillId="0" borderId="10" xfId="24" applyFont="1" applyFill="1" applyBorder="1" applyAlignment="1" applyProtection="1">
      <alignment horizontal="left"/>
      <protection/>
    </xf>
    <xf numFmtId="164" fontId="2" fillId="0" borderId="11" xfId="24" applyFont="1" applyFill="1" applyBorder="1" applyAlignment="1" applyProtection="1">
      <alignment horizontal="center"/>
      <protection/>
    </xf>
    <xf numFmtId="0" fontId="8" fillId="0" borderId="12" xfId="23" applyFont="1" applyBorder="1" applyAlignment="1">
      <alignment horizontal="center"/>
      <protection/>
    </xf>
    <xf numFmtId="0" fontId="9" fillId="0" borderId="13" xfId="23" applyFont="1" applyBorder="1">
      <alignment/>
      <protection/>
    </xf>
    <xf numFmtId="10" fontId="9" fillId="0" borderId="14" xfId="23" applyNumberFormat="1" applyFont="1" applyBorder="1" applyAlignment="1">
      <alignment horizontal="left"/>
      <protection/>
    </xf>
    <xf numFmtId="165" fontId="2" fillId="0" borderId="15" xfId="20" applyNumberFormat="1" applyFont="1" applyFill="1" applyBorder="1" applyAlignment="1" applyProtection="1">
      <alignment horizontal="right" shrinkToFit="1"/>
      <protection/>
    </xf>
    <xf numFmtId="165" fontId="2" fillId="0" borderId="16" xfId="20" applyNumberFormat="1" applyFont="1" applyFill="1" applyBorder="1" applyAlignment="1" applyProtection="1">
      <alignment horizontal="center" vertical="center"/>
      <protection/>
    </xf>
    <xf numFmtId="10" fontId="11" fillId="0" borderId="17" xfId="25" applyNumberFormat="1" applyFont="1" applyFill="1" applyBorder="1" applyAlignment="1" applyProtection="1">
      <alignment horizontal="center"/>
      <protection/>
    </xf>
    <xf numFmtId="10" fontId="11" fillId="0" borderId="18" xfId="25" applyNumberFormat="1" applyFont="1" applyFill="1" applyBorder="1" applyAlignment="1" applyProtection="1">
      <alignment horizontal="center"/>
      <protection/>
    </xf>
    <xf numFmtId="10" fontId="11" fillId="0" borderId="19" xfId="25" applyNumberFormat="1" applyFont="1" applyFill="1" applyBorder="1" applyAlignment="1" applyProtection="1">
      <alignment horizontal="center"/>
      <protection/>
    </xf>
    <xf numFmtId="0" fontId="12" fillId="0" borderId="20" xfId="23" applyFont="1" applyBorder="1">
      <alignment/>
      <protection/>
    </xf>
    <xf numFmtId="164" fontId="2" fillId="0" borderId="20" xfId="24" applyFont="1" applyFill="1" applyBorder="1" applyAlignment="1" applyProtection="1">
      <alignment horizontal="right" shrinkToFit="1"/>
      <protection/>
    </xf>
    <xf numFmtId="165" fontId="2" fillId="0" borderId="12" xfId="20" applyNumberFormat="1" applyFont="1" applyFill="1" applyBorder="1" applyAlignment="1" applyProtection="1">
      <alignment horizontal="center" vertical="center"/>
      <protection/>
    </xf>
    <xf numFmtId="10" fontId="13" fillId="0" borderId="21" xfId="25" applyNumberFormat="1" applyFont="1" applyFill="1" applyBorder="1" applyAlignment="1" applyProtection="1">
      <alignment horizontal="center"/>
      <protection locked="0"/>
    </xf>
    <xf numFmtId="10" fontId="13" fillId="0" borderId="22" xfId="25" applyNumberFormat="1" applyFont="1" applyFill="1" applyBorder="1" applyAlignment="1" applyProtection="1">
      <alignment horizontal="center"/>
      <protection locked="0"/>
    </xf>
    <xf numFmtId="10" fontId="13" fillId="0" borderId="23" xfId="25" applyNumberFormat="1" applyFont="1" applyFill="1" applyBorder="1" applyAlignment="1" applyProtection="1">
      <alignment horizontal="center"/>
      <protection locked="0"/>
    </xf>
    <xf numFmtId="0" fontId="9" fillId="6" borderId="24" xfId="23" applyFont="1" applyFill="1" applyBorder="1">
      <alignment/>
      <protection/>
    </xf>
    <xf numFmtId="0" fontId="9" fillId="6" borderId="25" xfId="23" applyFont="1" applyFill="1" applyBorder="1">
      <alignment/>
      <protection/>
    </xf>
    <xf numFmtId="164" fontId="2" fillId="6" borderId="25" xfId="24" applyFont="1" applyFill="1" applyBorder="1" applyAlignment="1" applyProtection="1">
      <alignment horizontal="center"/>
      <protection/>
    </xf>
    <xf numFmtId="0" fontId="9" fillId="6" borderId="26" xfId="23" applyFont="1" applyFill="1" applyBorder="1">
      <alignment/>
      <protection/>
    </xf>
    <xf numFmtId="0" fontId="9" fillId="7" borderId="16" xfId="23" applyFont="1" applyFill="1" applyBorder="1">
      <alignment/>
      <protection/>
    </xf>
    <xf numFmtId="164" fontId="2" fillId="7" borderId="27" xfId="24" applyFont="1" applyFill="1" applyBorder="1" applyAlignment="1" applyProtection="1">
      <alignment horizontal="center"/>
      <protection/>
    </xf>
    <xf numFmtId="164" fontId="2" fillId="7" borderId="28" xfId="24" applyFont="1" applyFill="1" applyBorder="1" applyAlignment="1" applyProtection="1">
      <alignment horizontal="right"/>
      <protection/>
    </xf>
    <xf numFmtId="10" fontId="2" fillId="7" borderId="29" xfId="25" applyNumberFormat="1" applyFont="1" applyFill="1" applyBorder="1" applyAlignment="1" applyProtection="1">
      <alignment/>
      <protection/>
    </xf>
    <xf numFmtId="10" fontId="2" fillId="7" borderId="30" xfId="25" applyNumberFormat="1" applyFont="1" applyFill="1" applyBorder="1" applyAlignment="1" applyProtection="1">
      <alignment/>
      <protection/>
    </xf>
    <xf numFmtId="10" fontId="2" fillId="7" borderId="31" xfId="25" applyNumberFormat="1" applyFont="1" applyFill="1" applyBorder="1" applyAlignment="1" applyProtection="1">
      <alignment/>
      <protection/>
    </xf>
    <xf numFmtId="0" fontId="9" fillId="7" borderId="12" xfId="23" applyFont="1" applyFill="1" applyBorder="1">
      <alignment/>
      <protection/>
    </xf>
    <xf numFmtId="164" fontId="2" fillId="0" borderId="32" xfId="24" applyFont="1" applyFill="1" applyBorder="1" applyAlignment="1" applyProtection="1">
      <alignment horizontal="center"/>
      <protection/>
    </xf>
    <xf numFmtId="164" fontId="2" fillId="0" borderId="33" xfId="24" applyFont="1" applyFill="1" applyBorder="1" applyAlignment="1" applyProtection="1">
      <alignment horizontal="right"/>
      <protection/>
    </xf>
    <xf numFmtId="43" fontId="2" fillId="0" borderId="34" xfId="20" applyFont="1" applyFill="1" applyBorder="1" applyAlignment="1" applyProtection="1">
      <alignment shrinkToFit="1"/>
      <protection/>
    </xf>
    <xf numFmtId="43" fontId="2" fillId="0" borderId="35" xfId="20" applyFont="1" applyFill="1" applyBorder="1" applyAlignment="1" applyProtection="1">
      <alignment shrinkToFit="1"/>
      <protection/>
    </xf>
    <xf numFmtId="43" fontId="2" fillId="0" borderId="36" xfId="20" applyFont="1" applyFill="1" applyBorder="1" applyAlignment="1" applyProtection="1">
      <alignment shrinkToFit="1"/>
      <protection/>
    </xf>
    <xf numFmtId="0" fontId="8" fillId="0" borderId="0" xfId="23" applyFont="1" applyAlignment="1">
      <alignment horizontal="left"/>
      <protection/>
    </xf>
    <xf numFmtId="0" fontId="9" fillId="7" borderId="12" xfId="23" applyFont="1" applyFill="1" applyBorder="1" applyAlignment="1">
      <alignment horizontal="center"/>
      <protection/>
    </xf>
    <xf numFmtId="164" fontId="2" fillId="7" borderId="32" xfId="24" applyFont="1" applyFill="1" applyBorder="1" applyAlignment="1" applyProtection="1">
      <alignment horizontal="center"/>
      <protection/>
    </xf>
    <xf numFmtId="164" fontId="2" fillId="7" borderId="33" xfId="24" applyFont="1" applyFill="1" applyBorder="1" applyAlignment="1" applyProtection="1">
      <alignment horizontal="right"/>
      <protection/>
    </xf>
    <xf numFmtId="43" fontId="2" fillId="7" borderId="34" xfId="20" applyFont="1" applyFill="1" applyBorder="1" applyAlignment="1" applyProtection="1">
      <alignment shrinkToFit="1"/>
      <protection/>
    </xf>
    <xf numFmtId="43" fontId="2" fillId="7" borderId="35" xfId="20" applyFont="1" applyFill="1" applyBorder="1" applyAlignment="1" applyProtection="1">
      <alignment shrinkToFit="1"/>
      <protection/>
    </xf>
    <xf numFmtId="43" fontId="2" fillId="7" borderId="36" xfId="20" applyFont="1" applyFill="1" applyBorder="1" applyAlignment="1" applyProtection="1">
      <alignment shrinkToFit="1"/>
      <protection/>
    </xf>
    <xf numFmtId="164" fontId="2" fillId="0" borderId="37" xfId="24" applyFont="1" applyFill="1" applyBorder="1" applyAlignment="1" applyProtection="1">
      <alignment horizontal="center"/>
      <protection/>
    </xf>
    <xf numFmtId="164" fontId="2" fillId="0" borderId="15" xfId="24" applyFont="1" applyFill="1" applyBorder="1" applyAlignment="1" applyProtection="1">
      <alignment horizontal="right"/>
      <protection/>
    </xf>
    <xf numFmtId="0" fontId="9" fillId="7" borderId="38" xfId="23" applyFont="1" applyFill="1" applyBorder="1">
      <alignment/>
      <protection/>
    </xf>
    <xf numFmtId="164" fontId="5" fillId="7" borderId="39" xfId="24" applyFont="1" applyFill="1" applyBorder="1" applyAlignment="1" applyProtection="1">
      <alignment horizontal="center"/>
      <protection/>
    </xf>
    <xf numFmtId="164" fontId="5" fillId="7" borderId="40" xfId="24" applyFont="1" applyFill="1" applyBorder="1" applyAlignment="1" applyProtection="1">
      <alignment horizontal="right"/>
      <protection/>
    </xf>
    <xf numFmtId="164" fontId="5" fillId="7" borderId="41" xfId="24" applyFont="1" applyFill="1" applyBorder="1" applyAlignment="1" applyProtection="1">
      <alignment shrinkToFit="1"/>
      <protection/>
    </xf>
    <xf numFmtId="164" fontId="5" fillId="7" borderId="42" xfId="24" applyFont="1" applyFill="1" applyBorder="1" applyAlignment="1" applyProtection="1">
      <alignment shrinkToFit="1"/>
      <protection/>
    </xf>
    <xf numFmtId="164" fontId="5" fillId="7" borderId="43" xfId="24" applyFont="1" applyFill="1" applyBorder="1" applyAlignment="1" applyProtection="1">
      <alignment shrinkToFit="1"/>
      <protection/>
    </xf>
    <xf numFmtId="0" fontId="9" fillId="0" borderId="44" xfId="23" applyFont="1" applyBorder="1" applyAlignment="1">
      <alignment vertical="center"/>
      <protection/>
    </xf>
    <xf numFmtId="0" fontId="10" fillId="0" borderId="13" xfId="23" applyFont="1" applyBorder="1" applyAlignment="1">
      <alignment vertical="center" wrapText="1"/>
      <protection/>
    </xf>
    <xf numFmtId="43" fontId="2" fillId="0" borderId="45" xfId="20" applyFont="1" applyFill="1" applyBorder="1" applyAlignment="1" applyProtection="1">
      <alignment horizontal="center" shrinkToFit="1"/>
      <protection/>
    </xf>
    <xf numFmtId="43" fontId="2" fillId="0" borderId="46" xfId="20" applyFont="1" applyFill="1" applyBorder="1" applyAlignment="1" applyProtection="1">
      <alignment horizontal="center" shrinkToFit="1"/>
      <protection/>
    </xf>
    <xf numFmtId="43" fontId="2" fillId="0" borderId="47" xfId="20" applyFont="1" applyFill="1" applyBorder="1" applyAlignment="1" applyProtection="1">
      <alignment horizontal="center" shrinkToFit="1"/>
      <protection/>
    </xf>
    <xf numFmtId="43" fontId="2" fillId="7" borderId="35" xfId="20" applyFont="1" applyFill="1" applyBorder="1" applyAlignment="1" applyProtection="1">
      <alignment horizontal="center" shrinkToFit="1"/>
      <protection/>
    </xf>
    <xf numFmtId="43" fontId="2" fillId="7" borderId="36" xfId="20" applyFont="1" applyFill="1" applyBorder="1" applyAlignment="1" applyProtection="1">
      <alignment horizontal="center" shrinkToFit="1"/>
      <protection/>
    </xf>
    <xf numFmtId="10" fontId="9" fillId="3" borderId="29" xfId="21" applyNumberFormat="1" applyFont="1" applyFill="1" applyBorder="1" applyAlignment="1">
      <alignment horizontal="center"/>
    </xf>
    <xf numFmtId="10" fontId="9" fillId="3" borderId="30" xfId="21" applyNumberFormat="1" applyFont="1" applyFill="1" applyBorder="1" applyAlignment="1">
      <alignment horizontal="center"/>
    </xf>
    <xf numFmtId="10" fontId="2" fillId="0" borderId="0" xfId="21" applyNumberFormat="1" applyFont="1" applyAlignment="1">
      <alignment horizontal="center"/>
    </xf>
    <xf numFmtId="10" fontId="2" fillId="0" borderId="0" xfId="21" applyNumberFormat="1" applyFont="1"/>
    <xf numFmtId="0" fontId="8" fillId="0" borderId="0" xfId="23" applyFont="1" applyAlignment="1">
      <alignment vertical="top"/>
      <protection/>
    </xf>
    <xf numFmtId="0" fontId="8" fillId="0" borderId="11" xfId="23" applyFont="1" applyBorder="1" applyAlignment="1">
      <alignment vertical="top"/>
      <protection/>
    </xf>
    <xf numFmtId="0" fontId="3" fillId="0" borderId="48" xfId="0" applyFont="1" applyBorder="1" applyAlignment="1">
      <alignment horizontal="center"/>
    </xf>
    <xf numFmtId="167" fontId="8" fillId="5" borderId="37" xfId="23" applyNumberFormat="1" applyFont="1" applyFill="1" applyBorder="1" applyAlignment="1">
      <alignment horizontal="left"/>
      <protection/>
    </xf>
    <xf numFmtId="10" fontId="8" fillId="5" borderId="14" xfId="23" applyNumberFormat="1" applyFont="1" applyFill="1" applyBorder="1" applyAlignment="1">
      <alignment horizontal="left"/>
      <protection/>
    </xf>
    <xf numFmtId="165" fontId="3" fillId="5" borderId="15" xfId="20" applyNumberFormat="1" applyFont="1" applyFill="1" applyBorder="1" applyAlignment="1" applyProtection="1">
      <alignment horizontal="right" shrinkToFit="1"/>
      <protection/>
    </xf>
    <xf numFmtId="0" fontId="9" fillId="0" borderId="14" xfId="23" applyFont="1" applyBorder="1">
      <alignment/>
      <protection/>
    </xf>
    <xf numFmtId="167" fontId="9" fillId="0" borderId="49" xfId="23" applyNumberFormat="1" applyFont="1" applyBorder="1" applyAlignment="1">
      <alignment horizontal="left"/>
      <protection/>
    </xf>
    <xf numFmtId="0" fontId="9" fillId="5" borderId="20" xfId="23" applyFont="1" applyFill="1" applyBorder="1">
      <alignment/>
      <protection/>
    </xf>
    <xf numFmtId="0" fontId="12" fillId="5" borderId="20" xfId="23" applyFont="1" applyFill="1" applyBorder="1">
      <alignment/>
      <protection/>
    </xf>
    <xf numFmtId="164" fontId="2" fillId="5" borderId="20" xfId="24" applyFont="1" applyFill="1" applyBorder="1" applyAlignment="1" applyProtection="1">
      <alignment horizontal="right" shrinkToFit="1"/>
      <protection/>
    </xf>
    <xf numFmtId="0" fontId="9" fillId="3" borderId="0" xfId="23" applyFont="1" applyFill="1">
      <alignment/>
      <protection/>
    </xf>
    <xf numFmtId="10" fontId="9" fillId="3" borderId="14" xfId="23" applyNumberFormat="1" applyFont="1" applyFill="1" applyBorder="1" applyAlignment="1">
      <alignment horizontal="left"/>
      <protection/>
    </xf>
    <xf numFmtId="165" fontId="2" fillId="3" borderId="15" xfId="20" applyNumberFormat="1" applyFont="1" applyFill="1" applyBorder="1" applyAlignment="1" applyProtection="1">
      <alignment horizontal="right" shrinkToFit="1"/>
      <protection/>
    </xf>
    <xf numFmtId="0" fontId="9" fillId="3" borderId="20" xfId="23" applyFont="1" applyFill="1" applyBorder="1">
      <alignment/>
      <protection/>
    </xf>
    <xf numFmtId="0" fontId="12" fillId="3" borderId="20" xfId="23" applyFont="1" applyFill="1" applyBorder="1">
      <alignment/>
      <protection/>
    </xf>
    <xf numFmtId="164" fontId="2" fillId="3" borderId="20" xfId="24" applyFont="1" applyFill="1" applyBorder="1" applyAlignment="1" applyProtection="1">
      <alignment horizontal="right" shrinkToFit="1"/>
      <protection/>
    </xf>
    <xf numFmtId="0" fontId="9" fillId="3" borderId="14" xfId="23" applyFont="1" applyFill="1" applyBorder="1">
      <alignment/>
      <protection/>
    </xf>
    <xf numFmtId="167" fontId="9" fillId="3" borderId="49" xfId="23" applyNumberFormat="1" applyFont="1" applyFill="1" applyBorder="1" applyAlignment="1">
      <alignment horizontal="left"/>
      <protection/>
    </xf>
    <xf numFmtId="0" fontId="8" fillId="0" borderId="50" xfId="23" applyFont="1" applyBorder="1" applyAlignment="1">
      <alignment horizontal="center"/>
      <protection/>
    </xf>
    <xf numFmtId="0" fontId="8" fillId="0" borderId="51" xfId="23" applyFont="1" applyBorder="1" applyAlignment="1">
      <alignment horizontal="center"/>
      <protection/>
    </xf>
    <xf numFmtId="166" fontId="8" fillId="0" borderId="52" xfId="23" applyNumberFormat="1" applyFont="1" applyBorder="1" applyAlignment="1">
      <alignment horizontal="center"/>
      <protection/>
    </xf>
    <xf numFmtId="4" fontId="2" fillId="0" borderId="45" xfId="0" applyNumberFormat="1" applyFont="1" applyBorder="1" applyAlignment="1">
      <alignment horizontal="center"/>
    </xf>
    <xf numFmtId="4" fontId="2" fillId="0" borderId="46" xfId="0" applyNumberFormat="1" applyFont="1" applyBorder="1" applyAlignment="1">
      <alignment horizontal="center"/>
    </xf>
    <xf numFmtId="4" fontId="9" fillId="3" borderId="53" xfId="23" applyNumberFormat="1" applyFont="1" applyFill="1" applyBorder="1" applyAlignment="1">
      <alignment horizontal="center"/>
      <protection/>
    </xf>
    <xf numFmtId="4" fontId="9" fillId="3" borderId="54" xfId="23" applyNumberFormat="1" applyFont="1" applyFill="1" applyBorder="1" applyAlignment="1">
      <alignment horizontal="center"/>
      <protection/>
    </xf>
    <xf numFmtId="0" fontId="2" fillId="0" borderId="5" xfId="0" applyFont="1" applyBorder="1"/>
    <xf numFmtId="0" fontId="2" fillId="0" borderId="5" xfId="0" applyFont="1" applyBorder="1" applyAlignment="1">
      <alignment horizontal="center" vertical="center"/>
    </xf>
    <xf numFmtId="0" fontId="2" fillId="0" borderId="5" xfId="0" applyFont="1" applyBorder="1" applyAlignment="1">
      <alignment vertical="center"/>
    </xf>
    <xf numFmtId="0" fontId="2" fillId="0" borderId="3" xfId="0" applyFont="1" applyBorder="1" applyAlignment="1">
      <alignment horizontal="left" vertical="center"/>
    </xf>
    <xf numFmtId="4" fontId="2" fillId="0" borderId="55" xfId="0" applyNumberFormat="1" applyFont="1" applyBorder="1" applyAlignment="1">
      <alignment horizontal="left" vertical="center" wrapText="1"/>
    </xf>
    <xf numFmtId="4" fontId="2" fillId="0" borderId="5" xfId="0" applyNumberFormat="1" applyFont="1" applyBorder="1" applyAlignment="1">
      <alignment horizontal="left" vertical="center" wrapText="1"/>
    </xf>
    <xf numFmtId="4" fontId="2" fillId="0" borderId="56" xfId="0" applyNumberFormat="1" applyFont="1" applyBorder="1" applyAlignment="1">
      <alignment horizontal="left" vertical="center" wrapText="1"/>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5" borderId="3" xfId="0" applyFont="1" applyFill="1" applyBorder="1" applyAlignment="1">
      <alignment horizontal="left" vertical="center"/>
    </xf>
    <xf numFmtId="0" fontId="3" fillId="5" borderId="2" xfId="0" applyFont="1" applyFill="1" applyBorder="1" applyAlignment="1">
      <alignment horizontal="left" vertical="center"/>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2" fillId="0" borderId="2" xfId="0"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4" borderId="8" xfId="0" applyFont="1" applyFill="1" applyBorder="1" applyAlignment="1">
      <alignment horizontal="center" vertical="center"/>
    </xf>
    <xf numFmtId="0" fontId="2" fillId="4" borderId="0" xfId="0" applyFont="1" applyFill="1" applyAlignment="1">
      <alignment horizontal="center" vertical="center"/>
    </xf>
    <xf numFmtId="0" fontId="2" fillId="4" borderId="9" xfId="0" applyFont="1" applyFill="1" applyBorder="1" applyAlignment="1">
      <alignment horizontal="center" vertical="center"/>
    </xf>
    <xf numFmtId="0" fontId="2" fillId="4" borderId="55"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56" xfId="0" applyFont="1" applyFill="1" applyBorder="1" applyAlignment="1">
      <alignment horizontal="center" vertical="center"/>
    </xf>
    <xf numFmtId="0" fontId="3" fillId="0" borderId="3" xfId="0" applyFont="1"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left" vertical="center"/>
    </xf>
    <xf numFmtId="0" fontId="2" fillId="0" borderId="55" xfId="0" applyFont="1" applyBorder="1" applyAlignment="1">
      <alignment horizontal="left" vertical="center"/>
    </xf>
    <xf numFmtId="0" fontId="2" fillId="0" borderId="5" xfId="0" applyFont="1" applyBorder="1" applyAlignment="1">
      <alignment horizontal="left" vertical="center"/>
    </xf>
    <xf numFmtId="0" fontId="2" fillId="0" borderId="56" xfId="0" applyFont="1" applyBorder="1" applyAlignment="1">
      <alignment horizontal="left" vertical="center"/>
    </xf>
    <xf numFmtId="0" fontId="2" fillId="0" borderId="0" xfId="0" applyFont="1" applyAlignment="1">
      <alignment horizontal="center" vertical="center"/>
    </xf>
    <xf numFmtId="0" fontId="3" fillId="3" borderId="1"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4" borderId="3" xfId="0" applyFont="1" applyFill="1" applyBorder="1" applyAlignment="1">
      <alignment horizontal="left" vertical="center" wrapText="1"/>
    </xf>
    <xf numFmtId="0" fontId="5" fillId="5" borderId="3" xfId="0" applyFont="1" applyFill="1" applyBorder="1" applyAlignment="1">
      <alignment horizontal="left" vertical="center"/>
    </xf>
    <xf numFmtId="0" fontId="3" fillId="2" borderId="1" xfId="0" applyFont="1" applyFill="1" applyBorder="1" applyAlignment="1">
      <alignment horizontal="left" vertical="center" wrapText="1"/>
    </xf>
    <xf numFmtId="0" fontId="9" fillId="0" borderId="44" xfId="23" applyFont="1" applyBorder="1" applyAlignment="1">
      <alignment horizontal="left" vertical="center" wrapText="1"/>
      <protection/>
    </xf>
    <xf numFmtId="0" fontId="9" fillId="0" borderId="13" xfId="23" applyFont="1" applyBorder="1" applyAlignment="1">
      <alignment horizontal="left" vertical="center" wrapText="1"/>
      <protection/>
    </xf>
    <xf numFmtId="0" fontId="9" fillId="0" borderId="57" xfId="23" applyFont="1" applyBorder="1" applyAlignment="1">
      <alignment horizontal="left" vertical="center" wrapText="1"/>
      <protection/>
    </xf>
    <xf numFmtId="0" fontId="8" fillId="0" borderId="48" xfId="23" applyFont="1" applyBorder="1" applyAlignment="1">
      <alignment horizontal="left" vertical="center" wrapText="1"/>
      <protection/>
    </xf>
    <xf numFmtId="0" fontId="8" fillId="0" borderId="13" xfId="23" applyFont="1" applyBorder="1" applyAlignment="1">
      <alignment horizontal="left" vertical="center" wrapText="1"/>
      <protection/>
    </xf>
    <xf numFmtId="0" fontId="14" fillId="0" borderId="0" xfId="23" applyFont="1" applyAlignment="1">
      <alignment horizontal="center"/>
      <protection/>
    </xf>
    <xf numFmtId="165" fontId="8" fillId="0" borderId="48" xfId="23" applyNumberFormat="1" applyFont="1" applyBorder="1" applyAlignment="1">
      <alignment horizontal="center" vertical="top"/>
      <protection/>
    </xf>
    <xf numFmtId="165" fontId="8" fillId="0" borderId="58" xfId="23" applyNumberFormat="1" applyFont="1" applyBorder="1" applyAlignment="1">
      <alignment horizontal="center" vertical="top"/>
      <protection/>
    </xf>
    <xf numFmtId="10" fontId="9" fillId="0" borderId="14" xfId="23" applyNumberFormat="1" applyFont="1" applyBorder="1" applyAlignment="1">
      <alignment horizontal="left" vertical="center" wrapText="1"/>
      <protection/>
    </xf>
    <xf numFmtId="10" fontId="9" fillId="0" borderId="20" xfId="23" applyNumberFormat="1" applyFont="1" applyBorder="1" applyAlignment="1">
      <alignment horizontal="left" vertical="center" wrapText="1"/>
      <protection/>
    </xf>
    <xf numFmtId="10" fontId="9" fillId="3" borderId="14" xfId="23" applyNumberFormat="1" applyFont="1" applyFill="1" applyBorder="1" applyAlignment="1">
      <alignment horizontal="left" wrapText="1"/>
      <protection/>
    </xf>
    <xf numFmtId="10" fontId="9" fillId="3" borderId="20" xfId="23" applyNumberFormat="1" applyFont="1" applyFill="1" applyBorder="1" applyAlignment="1">
      <alignment horizontal="left" wrapText="1"/>
      <protection/>
    </xf>
    <xf numFmtId="10" fontId="9" fillId="3" borderId="14" xfId="23" applyNumberFormat="1" applyFont="1" applyFill="1" applyBorder="1" applyAlignment="1">
      <alignment horizontal="left" vertical="center" wrapText="1"/>
      <protection/>
    </xf>
    <xf numFmtId="10" fontId="9" fillId="3" borderId="20" xfId="23" applyNumberFormat="1" applyFont="1" applyFill="1" applyBorder="1" applyAlignment="1">
      <alignment horizontal="left" vertical="center" wrapText="1"/>
      <protection/>
    </xf>
    <xf numFmtId="0" fontId="8" fillId="0" borderId="24" xfId="23" applyFont="1" applyBorder="1" applyAlignment="1">
      <alignment horizontal="center" vertical="center" wrapText="1"/>
      <protection/>
    </xf>
    <xf numFmtId="164" fontId="5" fillId="0" borderId="26" xfId="24" applyFont="1" applyFill="1" applyBorder="1" applyAlignment="1" applyProtection="1">
      <alignment horizontal="center" vertical="center" wrapText="1"/>
      <protection/>
    </xf>
    <xf numFmtId="165" fontId="5" fillId="0" borderId="59" xfId="20" applyNumberFormat="1" applyFont="1" applyFill="1" applyBorder="1" applyAlignment="1" applyProtection="1">
      <alignment horizontal="center" vertical="center"/>
      <protection/>
    </xf>
    <xf numFmtId="0" fontId="5" fillId="0" borderId="0" xfId="0" applyFont="1" applyAlignment="1">
      <alignment horizontal="center"/>
    </xf>
    <xf numFmtId="0" fontId="9" fillId="0" borderId="38" xfId="23" applyFont="1" applyBorder="1" applyAlignment="1">
      <alignment horizontal="left" vertical="center"/>
      <protection/>
    </xf>
    <xf numFmtId="164" fontId="2" fillId="0" borderId="38" xfId="24" applyFont="1" applyFill="1" applyBorder="1" applyAlignment="1" applyProtection="1">
      <alignment horizontal="left" vertical="center"/>
      <protection/>
    </xf>
    <xf numFmtId="0" fontId="9" fillId="0" borderId="38" xfId="23" applyFont="1" applyBorder="1" applyAlignment="1">
      <alignment horizontal="left" vertical="center" wrapText="1"/>
      <protection/>
    </xf>
  </cellXfs>
  <cellStyles count="12">
    <cellStyle name="Normal" xfId="0"/>
    <cellStyle name="Percent" xfId="15"/>
    <cellStyle name="Currency" xfId="16"/>
    <cellStyle name="Currency [0]" xfId="17"/>
    <cellStyle name="Comma" xfId="18"/>
    <cellStyle name="Comma [0]" xfId="19"/>
    <cellStyle name="Vírgula" xfId="20"/>
    <cellStyle name="Porcentagem" xfId="21"/>
    <cellStyle name="Normal 2" xfId="22"/>
    <cellStyle name="Normal 3" xfId="23"/>
    <cellStyle name="Vírgula 2" xfId="24"/>
    <cellStyle name="Porcentagem 2" xfId="25"/>
  </cellStyles>
  <dxfs count="25">
    <dxf>
      <font>
        <b val="0"/>
        <color indexed="9"/>
        <condense val="0"/>
        <extend val="0"/>
      </font>
      <border/>
    </dxf>
    <dxf>
      <font>
        <b/>
        <i val="0"/>
        <condense val="0"/>
        <extend val="0"/>
      </font>
      <fill>
        <patternFill patternType="solid">
          <fgColor indexed="46"/>
          <bgColor indexed="55"/>
        </patternFill>
      </fill>
      <border>
        <top style="thin"/>
      </border>
    </dxf>
    <dxf>
      <fill>
        <patternFill patternType="solid">
          <fgColor indexed="44"/>
          <bgColor indexed="22"/>
        </patternFill>
      </fill>
      <border/>
    </dxf>
    <dxf>
      <fill>
        <patternFill patternType="solid">
          <fgColor indexed="46"/>
          <bgColor indexed="55"/>
        </patternFill>
      </fill>
      <border/>
    </dxf>
    <dxf>
      <fill>
        <patternFill patternType="solid">
          <fgColor indexed="44"/>
          <bgColor indexed="22"/>
        </patternFill>
      </fill>
      <border/>
    </dxf>
    <dxf>
      <font>
        <b/>
        <i val="0"/>
        <condense val="0"/>
        <extend val="0"/>
      </font>
      <fill>
        <patternFill patternType="solid">
          <fgColor indexed="46"/>
          <bgColor indexed="55"/>
        </patternFill>
      </fill>
      <border>
        <top style="thin"/>
      </border>
    </dxf>
    <dxf>
      <fill>
        <patternFill patternType="solid">
          <fgColor indexed="44"/>
          <bgColor indexed="22"/>
        </patternFill>
      </fill>
      <border/>
    </dxf>
    <dxf>
      <font>
        <b val="0"/>
        <color indexed="8"/>
        <condense val="0"/>
        <extend val="0"/>
      </font>
      <fill>
        <patternFill patternType="solid">
          <fgColor indexed="46"/>
          <bgColor indexed="24"/>
        </patternFill>
      </fill>
      <border/>
    </dxf>
    <dxf>
      <font>
        <b val="0"/>
        <color indexed="8"/>
        <condense val="0"/>
        <extend val="0"/>
      </font>
      <fill>
        <patternFill patternType="solid">
          <fgColor indexed="26"/>
          <bgColor indexed="43"/>
        </patternFill>
      </fill>
      <border/>
    </dxf>
    <dxf>
      <font>
        <b val="0"/>
        <color indexed="8"/>
        <condense val="0"/>
        <extend val="0"/>
      </font>
      <fill>
        <patternFill patternType="solid">
          <fgColor indexed="46"/>
          <bgColor indexed="24"/>
        </patternFill>
      </fill>
      <border/>
    </dxf>
    <dxf>
      <font>
        <b val="0"/>
        <color indexed="8"/>
        <condense val="0"/>
        <extend val="0"/>
      </font>
      <fill>
        <patternFill patternType="solid">
          <fgColor indexed="26"/>
          <bgColor indexed="43"/>
        </patternFill>
      </fill>
      <border/>
    </dxf>
    <dxf>
      <font>
        <b val="0"/>
        <color indexed="8"/>
        <condense val="0"/>
        <extend val="0"/>
      </font>
      <fill>
        <patternFill patternType="solid">
          <fgColor indexed="46"/>
          <bgColor indexed="24"/>
        </patternFill>
      </fill>
      <border/>
    </dxf>
    <dxf>
      <font>
        <b val="0"/>
        <color indexed="8"/>
        <condense val="0"/>
        <extend val="0"/>
      </font>
      <fill>
        <patternFill patternType="solid">
          <fgColor indexed="26"/>
          <bgColor indexed="43"/>
        </patternFill>
      </fill>
      <border/>
    </dxf>
    <dxf>
      <font>
        <b val="0"/>
        <color indexed="8"/>
        <condense val="0"/>
        <extend val="0"/>
      </font>
      <fill>
        <patternFill patternType="solid">
          <fgColor indexed="46"/>
          <bgColor indexed="24"/>
        </patternFill>
      </fill>
      <border/>
    </dxf>
    <dxf>
      <font>
        <b val="0"/>
        <color indexed="8"/>
        <condense val="0"/>
        <extend val="0"/>
      </font>
      <fill>
        <patternFill patternType="solid">
          <fgColor indexed="26"/>
          <bgColor indexed="43"/>
        </patternFill>
      </fill>
      <border/>
    </dxf>
    <dxf>
      <font>
        <b val="0"/>
        <color indexed="8"/>
        <condense val="0"/>
        <extend val="0"/>
      </font>
      <fill>
        <patternFill patternType="solid">
          <fgColor indexed="46"/>
          <bgColor indexed="24"/>
        </patternFill>
      </fill>
      <border/>
    </dxf>
    <dxf>
      <font>
        <b val="0"/>
        <color indexed="8"/>
        <condense val="0"/>
        <extend val="0"/>
      </font>
      <fill>
        <patternFill patternType="solid">
          <fgColor indexed="26"/>
          <bgColor indexed="43"/>
        </patternFill>
      </fill>
      <border/>
    </dxf>
    <dxf>
      <font>
        <b val="0"/>
        <color indexed="8"/>
        <condense val="0"/>
        <extend val="0"/>
      </font>
      <fill>
        <patternFill patternType="solid">
          <fgColor indexed="46"/>
          <bgColor indexed="24"/>
        </patternFill>
      </fill>
      <border/>
    </dxf>
    <dxf>
      <font>
        <b val="0"/>
        <color indexed="8"/>
        <condense val="0"/>
        <extend val="0"/>
      </font>
      <fill>
        <patternFill patternType="solid">
          <fgColor indexed="26"/>
          <bgColor indexed="43"/>
        </patternFill>
      </fill>
      <border/>
    </dxf>
    <dxf>
      <font>
        <color theme="0"/>
      </font>
      <border>
        <left/>
        <right/>
      </border>
    </dxf>
    <dxf>
      <font>
        <b val="0"/>
        <color indexed="9"/>
        <condense val="0"/>
        <extend val="0"/>
      </font>
      <border>
        <left/>
      </border>
    </dxf>
    <dxf>
      <font>
        <b val="0"/>
        <color indexed="44"/>
        <condense val="0"/>
        <extend val="0"/>
      </font>
      <border/>
    </dxf>
    <dxf>
      <font>
        <b val="0"/>
        <color indexed="9"/>
        <condense val="0"/>
        <extend val="0"/>
      </font>
      <border/>
    </dxf>
    <dxf>
      <font>
        <b val="0"/>
        <color indexed="44"/>
        <condense val="0"/>
        <extend val="0"/>
      </font>
      <border/>
    </dxf>
    <dxf>
      <font>
        <b val="0"/>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3419475</xdr:colOff>
      <xdr:row>0</xdr:row>
      <xdr:rowOff>19050</xdr:rowOff>
    </xdr:from>
    <xdr:to>
      <xdr:col>3</xdr:col>
      <xdr:colOff>3933825</xdr:colOff>
      <xdr:row>0</xdr:row>
      <xdr:rowOff>600075</xdr:rowOff>
    </xdr:to>
    <xdr:pic>
      <xdr:nvPicPr>
        <xdr:cNvPr id="14" name="Imagem 1" descr="rj-cabo-frio-brasao.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715000" y="19050"/>
          <a:ext cx="5143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2533650</xdr:colOff>
      <xdr:row>0</xdr:row>
      <xdr:rowOff>638175</xdr:rowOff>
    </xdr:from>
    <xdr:ext cx="2514600" cy="381000"/>
    <xdr:sp macro="" fLocksText="0" textlink="">
      <xdr:nvSpPr>
        <xdr:cNvPr id="1031" name="Text Box 7"/>
        <xdr:cNvSpPr txBox="1">
          <a:spLocks noChangeArrowheads="1"/>
        </xdr:cNvSpPr>
      </xdr:nvSpPr>
      <xdr:spPr bwMode="auto">
        <a:xfrm>
          <a:off x="4829175" y="638175"/>
          <a:ext cx="2514600" cy="381000"/>
        </a:xfrm>
        <a:prstGeom prst="rect">
          <a:avLst/>
        </a:prstGeom>
        <a:solidFill>
          <a:srgbClr val="FFFFFF"/>
        </a:solidFill>
        <a:ln w="9525">
          <a:solidFill>
            <a:srgbClr val="FFFFFF"/>
          </a:solidFill>
          <a:miter lim="800000"/>
          <a:headEnd type="none"/>
          <a:tailEnd type="none"/>
        </a:ln>
      </xdr:spPr>
      <xdr:txBody>
        <a:bodyPr wrap="none" lIns="91440" tIns="45720" rIns="91440" bIns="45720" anchor="t" upright="1">
          <a:noAutofit/>
        </a:bodyPr>
        <a:lstStyle/>
        <a:p>
          <a:pPr algn="l" rtl="0">
            <a:defRPr sz="1000"/>
          </a:pPr>
          <a:r>
            <a:rPr lang="pt-BR" sz="1100" b="1" i="0" u="none" strike="noStrike" baseline="0">
              <a:solidFill>
                <a:srgbClr val="000000"/>
              </a:solidFill>
              <a:latin typeface="Arial Narrow"/>
            </a:rPr>
            <a:t>PREFEITURA MUNICIPAL DE CABO FRIO</a:t>
          </a:r>
        </a:p>
        <a:p>
          <a:pPr algn="l" rtl="0">
            <a:defRPr sz="1000"/>
          </a:pPr>
          <a:r>
            <a:rPr lang="pt-BR" sz="1100" b="0" i="0" u="none" strike="noStrike" baseline="0">
              <a:solidFill>
                <a:srgbClr val="000000"/>
              </a:solidFill>
              <a:latin typeface="Arial Narrow"/>
            </a:rPr>
            <a:t>Região dos Lagos - Estado do Rio de Janeiro</a:t>
          </a:r>
        </a:p>
        <a:p>
          <a:pPr algn="l" rtl="0">
            <a:defRPr sz="1000"/>
          </a:pPr>
          <a:endParaRPr lang="pt-BR" sz="1100" b="0" i="0" u="none" strike="noStrike" baseline="0">
            <a:solidFill>
              <a:srgbClr val="000000"/>
            </a:solidFill>
            <a:latin typeface="Arial Narrow"/>
          </a:endParaRP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0</xdr:row>
      <xdr:rowOff>104775</xdr:rowOff>
    </xdr:from>
    <xdr:to>
      <xdr:col>2</xdr:col>
      <xdr:colOff>523875</xdr:colOff>
      <xdr:row>0</xdr:row>
      <xdr:rowOff>685800</xdr:rowOff>
    </xdr:to>
    <xdr:pic>
      <xdr:nvPicPr>
        <xdr:cNvPr id="5" name="Imagem 1" descr="rj-cabo-frio-brasao.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410075" y="104775"/>
          <a:ext cx="5048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2895600</xdr:colOff>
      <xdr:row>0</xdr:row>
      <xdr:rowOff>733425</xdr:rowOff>
    </xdr:from>
    <xdr:ext cx="2514600" cy="381000"/>
    <xdr:sp macro="" fLocksText="0" textlink="">
      <xdr:nvSpPr>
        <xdr:cNvPr id="6" name="Text Box 7"/>
        <xdr:cNvSpPr txBox="1">
          <a:spLocks noChangeArrowheads="1"/>
        </xdr:cNvSpPr>
      </xdr:nvSpPr>
      <xdr:spPr bwMode="auto">
        <a:xfrm>
          <a:off x="3505200" y="733425"/>
          <a:ext cx="2514600" cy="381000"/>
        </a:xfrm>
        <a:prstGeom prst="rect">
          <a:avLst/>
        </a:prstGeom>
        <a:solidFill>
          <a:srgbClr val="FFFFFF"/>
        </a:solidFill>
        <a:ln w="9525">
          <a:solidFill>
            <a:srgbClr val="FFFFFF"/>
          </a:solidFill>
          <a:miter lim="800000"/>
          <a:headEnd type="none"/>
          <a:tailEnd type="none"/>
        </a:ln>
      </xdr:spPr>
      <xdr:txBody>
        <a:bodyPr wrap="none" lIns="91440" tIns="45720" rIns="91440" bIns="45720" anchor="t" upright="1">
          <a:noAutofit/>
        </a:bodyPr>
        <a:lstStyle/>
        <a:p>
          <a:pPr algn="l" rtl="0">
            <a:defRPr sz="1000"/>
          </a:pPr>
          <a:r>
            <a:rPr lang="pt-BR" sz="1100" b="1" i="0" u="none" strike="noStrike" baseline="0">
              <a:solidFill>
                <a:srgbClr val="000000"/>
              </a:solidFill>
              <a:latin typeface="Arial Narrow"/>
            </a:rPr>
            <a:t>PREFEITURA MUNICIPAL DE CABO FRIO</a:t>
          </a:r>
        </a:p>
        <a:p>
          <a:pPr algn="l" rtl="0">
            <a:defRPr sz="1000"/>
          </a:pPr>
          <a:r>
            <a:rPr lang="pt-BR" sz="1100" b="0" i="0" u="none" strike="noStrike" baseline="0">
              <a:solidFill>
                <a:srgbClr val="000000"/>
              </a:solidFill>
              <a:latin typeface="Arial Narrow"/>
            </a:rPr>
            <a:t>Região dos Lagos - Estado do Rio de Janeiro</a:t>
          </a:r>
        </a:p>
        <a:p>
          <a:pPr algn="l" rtl="0">
            <a:defRPr sz="1000"/>
          </a:pPr>
          <a:endParaRPr lang="pt-BR" sz="1100" b="0" i="0" u="none" strike="noStrike" baseline="0">
            <a:solidFill>
              <a:srgbClr val="000000"/>
            </a:solidFill>
            <a:latin typeface="Arial Narrow"/>
          </a:endParaRP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LANILHA%20M&#218;LTIPLA%20V3.0.5%20RERRA%20UNIT&#193;RIO%20B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DADOS"/>
      <sheetName val="NOVO"/>
      <sheetName val="BDI"/>
      <sheetName val="ORÇAMENTO"/>
      <sheetName val="CÁLCULO"/>
      <sheetName val="EVENTOS"/>
      <sheetName val="CRONO"/>
      <sheetName val="CRONOPLE"/>
      <sheetName val="PLE"/>
      <sheetName val="QCI"/>
      <sheetName val="BM"/>
      <sheetName val="RRE"/>
      <sheetName val="OFÍCIO"/>
    </sheetNames>
    <sheetDataSet>
      <sheetData sheetId="0">
        <row r="3">
          <cell r="O3">
            <v>1</v>
          </cell>
        </row>
        <row r="4">
          <cell r="O4">
            <v>2</v>
          </cell>
        </row>
      </sheetData>
      <sheetData sheetId="1">
        <row r="4">
          <cell r="F4" t="str">
            <v>OGU</v>
          </cell>
        </row>
        <row r="5">
          <cell r="F5" t="str">
            <v>MUNICÍPIO DE CABO FRIO</v>
          </cell>
        </row>
        <row r="6">
          <cell r="F6" t="str">
            <v>CABO FRIO/RJ</v>
          </cell>
        </row>
        <row r="7">
          <cell r="F7" t="str">
            <v>1040442-03</v>
          </cell>
        </row>
        <row r="8">
          <cell r="F8" t="str">
            <v>845082</v>
          </cell>
        </row>
        <row r="16">
          <cell r="F16" t="str">
            <v>REABILITAÇÃO E REQUALIFICAÇÃO URBANÍSTICA DA AV. ALMIRANTE BARROSO E ÁREA DO ENTORNO NO MUNICÍPIO DE CABO FRIO-RJ</v>
          </cell>
        </row>
        <row r="17">
          <cell r="F17" t="str">
            <v>REABILITAÇÃO E REQUALIFICAÇÃO URBANÍSTICA DA AV. ALMIRANTE BARROSO E ÁREA DO ENTORNO NO MUNICÍPIO DE CABO FRIO-RJ</v>
          </cell>
        </row>
        <row r="22">
          <cell r="F22" t="str">
            <v>DANIEL M MOREIRA</v>
          </cell>
        </row>
        <row r="23">
          <cell r="F23" t="str">
            <v>2022109770</v>
          </cell>
        </row>
        <row r="24">
          <cell r="F24" t="str">
            <v>2020230136013</v>
          </cell>
        </row>
      </sheetData>
      <sheetData sheetId="2"/>
      <sheetData sheetId="3"/>
      <sheetData sheetId="4">
        <row r="15">
          <cell r="X15">
            <v>3386194.2399999993</v>
          </cell>
        </row>
        <row r="16">
          <cell r="X16">
            <v>3386194.24</v>
          </cell>
        </row>
        <row r="17">
          <cell r="X17">
            <v>134134.81</v>
          </cell>
        </row>
        <row r="18">
          <cell r="X18">
            <v>134134.81</v>
          </cell>
        </row>
        <row r="19">
          <cell r="X19">
            <v>45131.62</v>
          </cell>
        </row>
        <row r="20">
          <cell r="X20">
            <v>2544.4</v>
          </cell>
        </row>
        <row r="21">
          <cell r="X21">
            <v>0</v>
          </cell>
        </row>
        <row r="22">
          <cell r="X22">
            <v>0</v>
          </cell>
        </row>
        <row r="23">
          <cell r="X23">
            <v>0</v>
          </cell>
        </row>
        <row r="24">
          <cell r="X24">
            <v>9005.31</v>
          </cell>
        </row>
        <row r="25">
          <cell r="X25">
            <v>0</v>
          </cell>
        </row>
        <row r="26">
          <cell r="X26">
            <v>6366.42</v>
          </cell>
        </row>
        <row r="27">
          <cell r="X27">
            <v>7228.44</v>
          </cell>
        </row>
        <row r="28">
          <cell r="X28">
            <v>4973.7</v>
          </cell>
        </row>
        <row r="29">
          <cell r="X29">
            <v>9845.96</v>
          </cell>
        </row>
        <row r="30">
          <cell r="X30">
            <v>332.34</v>
          </cell>
        </row>
        <row r="31">
          <cell r="X31">
            <v>3187.47</v>
          </cell>
        </row>
        <row r="32">
          <cell r="X32">
            <v>0</v>
          </cell>
        </row>
        <row r="33">
          <cell r="X33">
            <v>726.9</v>
          </cell>
        </row>
        <row r="34">
          <cell r="X34">
            <v>668.16</v>
          </cell>
        </row>
        <row r="35">
          <cell r="X35">
            <v>252.52</v>
          </cell>
        </row>
        <row r="36">
          <cell r="X36">
            <v>69985.4</v>
          </cell>
        </row>
        <row r="37">
          <cell r="X37">
            <v>0</v>
          </cell>
        </row>
        <row r="38">
          <cell r="X38">
            <v>8408.82</v>
          </cell>
        </row>
        <row r="39">
          <cell r="X39">
            <v>61576.58</v>
          </cell>
        </row>
        <row r="40">
          <cell r="X40">
            <v>552214.92</v>
          </cell>
        </row>
        <row r="41">
          <cell r="X41">
            <v>2095.38</v>
          </cell>
        </row>
        <row r="42">
          <cell r="X42">
            <v>0</v>
          </cell>
        </row>
        <row r="43">
          <cell r="X43">
            <v>361.82</v>
          </cell>
        </row>
        <row r="44">
          <cell r="X44">
            <v>0</v>
          </cell>
        </row>
        <row r="45">
          <cell r="X45">
            <v>630.55</v>
          </cell>
        </row>
        <row r="46">
          <cell r="X46">
            <v>0</v>
          </cell>
        </row>
        <row r="47">
          <cell r="X47">
            <v>1103.01</v>
          </cell>
        </row>
        <row r="48">
          <cell r="X48">
            <v>0</v>
          </cell>
        </row>
        <row r="49">
          <cell r="X49">
            <v>429666.8</v>
          </cell>
        </row>
        <row r="50">
          <cell r="X50">
            <v>0</v>
          </cell>
        </row>
        <row r="51">
          <cell r="X51">
            <v>0</v>
          </cell>
        </row>
        <row r="52">
          <cell r="X52">
            <v>286235.22</v>
          </cell>
        </row>
        <row r="53">
          <cell r="X53">
            <v>88483.47</v>
          </cell>
        </row>
        <row r="54">
          <cell r="X54">
            <v>32297.33</v>
          </cell>
        </row>
        <row r="55">
          <cell r="X55">
            <v>6683.69</v>
          </cell>
        </row>
        <row r="56">
          <cell r="X56">
            <v>0</v>
          </cell>
        </row>
        <row r="57">
          <cell r="X57">
            <v>15967.09</v>
          </cell>
        </row>
        <row r="58">
          <cell r="X58">
            <v>0</v>
          </cell>
        </row>
        <row r="59">
          <cell r="X59">
            <v>120452.74</v>
          </cell>
        </row>
        <row r="60">
          <cell r="X60">
            <v>10563.35</v>
          </cell>
        </row>
        <row r="61">
          <cell r="X61">
            <v>30357.72</v>
          </cell>
        </row>
        <row r="62">
          <cell r="X62">
            <v>28984.65</v>
          </cell>
        </row>
        <row r="63">
          <cell r="X63">
            <v>1761.93</v>
          </cell>
        </row>
        <row r="64">
          <cell r="X64">
            <v>1773.17</v>
          </cell>
        </row>
        <row r="65">
          <cell r="X65">
            <v>0</v>
          </cell>
        </row>
        <row r="66">
          <cell r="X66">
            <v>0</v>
          </cell>
        </row>
        <row r="67">
          <cell r="X67">
            <v>4857.6</v>
          </cell>
        </row>
        <row r="68">
          <cell r="X68">
            <v>482.15</v>
          </cell>
        </row>
        <row r="69">
          <cell r="X69">
            <v>355.2</v>
          </cell>
        </row>
        <row r="70">
          <cell r="X70">
            <v>2069.21</v>
          </cell>
        </row>
        <row r="71">
          <cell r="X71">
            <v>4106.74</v>
          </cell>
        </row>
        <row r="72">
          <cell r="X72">
            <v>34852.65</v>
          </cell>
        </row>
        <row r="73">
          <cell r="X73">
            <v>288.37</v>
          </cell>
        </row>
        <row r="74">
          <cell r="X74">
            <v>2036195</v>
          </cell>
        </row>
        <row r="75">
          <cell r="X75">
            <v>887069.45</v>
          </cell>
        </row>
        <row r="76">
          <cell r="X76">
            <v>3967.5</v>
          </cell>
        </row>
        <row r="77">
          <cell r="X77">
            <v>24019.48</v>
          </cell>
        </row>
        <row r="78">
          <cell r="X78">
            <v>4361</v>
          </cell>
        </row>
        <row r="79">
          <cell r="X79">
            <v>350128.66</v>
          </cell>
        </row>
        <row r="80">
          <cell r="X80">
            <v>93495.68</v>
          </cell>
        </row>
        <row r="81">
          <cell r="X81">
            <v>9841.97</v>
          </cell>
        </row>
        <row r="82">
          <cell r="X82">
            <v>235770.96</v>
          </cell>
        </row>
        <row r="83">
          <cell r="X83">
            <v>2576.62</v>
          </cell>
        </row>
        <row r="84">
          <cell r="X84">
            <v>51144.25</v>
          </cell>
        </row>
        <row r="85">
          <cell r="X85">
            <v>39446.69</v>
          </cell>
        </row>
        <row r="86">
          <cell r="X86">
            <v>23332.21</v>
          </cell>
        </row>
        <row r="87">
          <cell r="X87">
            <v>30814.23</v>
          </cell>
        </row>
        <row r="88">
          <cell r="X88">
            <v>3081.24</v>
          </cell>
        </row>
        <row r="89">
          <cell r="X89">
            <v>4692.35</v>
          </cell>
        </row>
        <row r="90">
          <cell r="X90">
            <v>10396.61</v>
          </cell>
        </row>
        <row r="91">
          <cell r="X91">
            <v>1149125.55</v>
          </cell>
        </row>
        <row r="92">
          <cell r="X92">
            <v>20656.38</v>
          </cell>
        </row>
        <row r="93">
          <cell r="X93">
            <v>15971.2</v>
          </cell>
        </row>
        <row r="94">
          <cell r="X94">
            <v>47590.37</v>
          </cell>
        </row>
        <row r="95">
          <cell r="X95">
            <v>24101.09</v>
          </cell>
        </row>
        <row r="96">
          <cell r="X96">
            <v>445343.63</v>
          </cell>
        </row>
        <row r="97">
          <cell r="X97">
            <v>380685.25</v>
          </cell>
        </row>
        <row r="98">
          <cell r="X98">
            <v>0</v>
          </cell>
        </row>
        <row r="99">
          <cell r="X99">
            <v>24033.25</v>
          </cell>
        </row>
        <row r="100">
          <cell r="X100">
            <v>0</v>
          </cell>
        </row>
        <row r="101">
          <cell r="X101">
            <v>12466.8</v>
          </cell>
        </row>
        <row r="102">
          <cell r="X102">
            <v>99015</v>
          </cell>
        </row>
        <row r="103">
          <cell r="X103">
            <v>34154.8</v>
          </cell>
        </row>
        <row r="104">
          <cell r="X104">
            <v>22112.16</v>
          </cell>
        </row>
        <row r="105">
          <cell r="X105">
            <v>10884</v>
          </cell>
        </row>
        <row r="106">
          <cell r="X106">
            <v>6827.1</v>
          </cell>
        </row>
        <row r="107">
          <cell r="X107">
            <v>1530.44</v>
          </cell>
        </row>
        <row r="108">
          <cell r="X108">
            <v>3754.08</v>
          </cell>
        </row>
        <row r="109">
          <cell r="X109">
            <v>324296.02</v>
          </cell>
        </row>
        <row r="110">
          <cell r="X110">
            <v>23347.49</v>
          </cell>
        </row>
        <row r="111">
          <cell r="X111">
            <v>2620.58</v>
          </cell>
        </row>
        <row r="112">
          <cell r="X112">
            <v>6445.64</v>
          </cell>
        </row>
        <row r="113">
          <cell r="X113">
            <v>0</v>
          </cell>
        </row>
        <row r="114">
          <cell r="X114">
            <v>14281.27</v>
          </cell>
        </row>
        <row r="115">
          <cell r="X115">
            <v>300948.53</v>
          </cell>
        </row>
        <row r="116">
          <cell r="X116">
            <v>0</v>
          </cell>
        </row>
        <row r="117">
          <cell r="X117">
            <v>20949.25</v>
          </cell>
        </row>
        <row r="118">
          <cell r="X118">
            <v>279999.28</v>
          </cell>
        </row>
        <row r="119">
          <cell r="X119">
            <v>199996.65</v>
          </cell>
        </row>
        <row r="120">
          <cell r="X120">
            <v>906.6</v>
          </cell>
        </row>
        <row r="121">
          <cell r="X121">
            <v>14969.16</v>
          </cell>
        </row>
        <row r="122">
          <cell r="X122">
            <v>12526.36</v>
          </cell>
        </row>
        <row r="123">
          <cell r="X123">
            <v>23464.87</v>
          </cell>
        </row>
        <row r="124">
          <cell r="X124">
            <v>14788.29</v>
          </cell>
        </row>
        <row r="125">
          <cell r="X125">
            <v>970.76</v>
          </cell>
        </row>
        <row r="126">
          <cell r="X126">
            <v>77.69</v>
          </cell>
        </row>
        <row r="127">
          <cell r="X127">
            <v>815.46</v>
          </cell>
        </row>
        <row r="128">
          <cell r="X128">
            <v>0</v>
          </cell>
        </row>
        <row r="129">
          <cell r="X129">
            <v>32970.21</v>
          </cell>
        </row>
        <row r="130">
          <cell r="X130">
            <v>2147.74</v>
          </cell>
        </row>
        <row r="131">
          <cell r="X131">
            <v>8866.35</v>
          </cell>
        </row>
        <row r="132">
          <cell r="X132">
            <v>21393</v>
          </cell>
        </row>
        <row r="133">
          <cell r="X133">
            <v>4424.07</v>
          </cell>
        </row>
        <row r="134">
          <cell r="X134">
            <v>1226.75</v>
          </cell>
        </row>
        <row r="135">
          <cell r="X135">
            <v>13915.8</v>
          </cell>
        </row>
        <row r="136">
          <cell r="X136">
            <v>6700.51</v>
          </cell>
        </row>
        <row r="137">
          <cell r="X137">
            <v>461.51</v>
          </cell>
        </row>
        <row r="138">
          <cell r="X138">
            <v>0</v>
          </cell>
        </row>
        <row r="139">
          <cell r="X139">
            <v>4533.9</v>
          </cell>
        </row>
        <row r="140">
          <cell r="X140">
            <v>13656.72</v>
          </cell>
        </row>
        <row r="141">
          <cell r="X141">
            <v>991.48</v>
          </cell>
        </row>
        <row r="142">
          <cell r="X142">
            <v>526.68</v>
          </cell>
        </row>
        <row r="143">
          <cell r="X143">
            <v>19662.74</v>
          </cell>
        </row>
        <row r="144">
          <cell r="X144">
            <v>24239.82</v>
          </cell>
        </row>
        <row r="145">
          <cell r="X145">
            <v>0</v>
          </cell>
        </row>
        <row r="146">
          <cell r="X146">
            <v>24239.82</v>
          </cell>
        </row>
      </sheetData>
      <sheetData sheetId="5">
        <row r="12">
          <cell r="A12" t="str">
            <v>Manual</v>
          </cell>
        </row>
        <row r="15">
          <cell r="M15">
            <v>0</v>
          </cell>
        </row>
        <row r="16">
          <cell r="M16" t="str">
            <v/>
          </cell>
        </row>
        <row r="17">
          <cell r="M17" t="str">
            <v/>
          </cell>
        </row>
        <row r="18">
          <cell r="M18">
            <v>1</v>
          </cell>
        </row>
        <row r="19">
          <cell r="M19" t="str">
            <v/>
          </cell>
        </row>
        <row r="20">
          <cell r="M20">
            <v>2</v>
          </cell>
        </row>
        <row r="21">
          <cell r="M21">
            <v>2</v>
          </cell>
        </row>
        <row r="22">
          <cell r="M22">
            <v>2</v>
          </cell>
        </row>
        <row r="23">
          <cell r="M23">
            <v>2</v>
          </cell>
        </row>
        <row r="24">
          <cell r="M24">
            <v>2</v>
          </cell>
        </row>
        <row r="25">
          <cell r="M25">
            <v>2</v>
          </cell>
        </row>
        <row r="26">
          <cell r="M26">
            <v>2</v>
          </cell>
        </row>
        <row r="27">
          <cell r="M27">
            <v>2</v>
          </cell>
        </row>
        <row r="28">
          <cell r="M28">
            <v>2</v>
          </cell>
        </row>
        <row r="29">
          <cell r="M29">
            <v>2</v>
          </cell>
        </row>
        <row r="30">
          <cell r="M30">
            <v>2</v>
          </cell>
        </row>
        <row r="31">
          <cell r="M31">
            <v>2</v>
          </cell>
        </row>
        <row r="32">
          <cell r="M32">
            <v>2</v>
          </cell>
        </row>
        <row r="33">
          <cell r="M33">
            <v>2</v>
          </cell>
        </row>
        <row r="34">
          <cell r="M34">
            <v>2</v>
          </cell>
        </row>
        <row r="35">
          <cell r="M35">
            <v>2</v>
          </cell>
        </row>
        <row r="36">
          <cell r="M36" t="str">
            <v/>
          </cell>
        </row>
        <row r="37">
          <cell r="M37">
            <v>3</v>
          </cell>
        </row>
        <row r="38">
          <cell r="M38">
            <v>3</v>
          </cell>
        </row>
        <row r="39">
          <cell r="M39">
            <v>3</v>
          </cell>
        </row>
        <row r="40">
          <cell r="M40" t="str">
            <v/>
          </cell>
        </row>
        <row r="41">
          <cell r="M41" t="str">
            <v/>
          </cell>
        </row>
        <row r="42">
          <cell r="M42">
            <v>4</v>
          </cell>
        </row>
        <row r="43">
          <cell r="M43">
            <v>4</v>
          </cell>
        </row>
        <row r="44">
          <cell r="M44">
            <v>4</v>
          </cell>
        </row>
        <row r="45">
          <cell r="M45">
            <v>4</v>
          </cell>
        </row>
        <row r="46">
          <cell r="M46">
            <v>0</v>
          </cell>
        </row>
        <row r="47">
          <cell r="M47">
            <v>4</v>
          </cell>
        </row>
        <row r="48">
          <cell r="M48">
            <v>4</v>
          </cell>
        </row>
        <row r="49">
          <cell r="M49" t="str">
            <v/>
          </cell>
        </row>
        <row r="50">
          <cell r="M50">
            <v>5</v>
          </cell>
        </row>
        <row r="51">
          <cell r="M51">
            <v>5</v>
          </cell>
        </row>
        <row r="52">
          <cell r="M52">
            <v>5</v>
          </cell>
        </row>
        <row r="53">
          <cell r="M53">
            <v>5</v>
          </cell>
        </row>
        <row r="54">
          <cell r="M54">
            <v>5</v>
          </cell>
        </row>
        <row r="55">
          <cell r="M55">
            <v>5</v>
          </cell>
        </row>
        <row r="56">
          <cell r="M56">
            <v>5</v>
          </cell>
        </row>
        <row r="57">
          <cell r="M57">
            <v>5</v>
          </cell>
        </row>
        <row r="58">
          <cell r="M58">
            <v>5</v>
          </cell>
        </row>
        <row r="59">
          <cell r="M59" t="str">
            <v/>
          </cell>
        </row>
        <row r="60">
          <cell r="M60">
            <v>6</v>
          </cell>
        </row>
        <row r="61">
          <cell r="M61">
            <v>6</v>
          </cell>
        </row>
        <row r="62">
          <cell r="M62">
            <v>6</v>
          </cell>
        </row>
        <row r="63">
          <cell r="M63">
            <v>6</v>
          </cell>
        </row>
        <row r="64">
          <cell r="M64">
            <v>6</v>
          </cell>
        </row>
        <row r="65">
          <cell r="M65">
            <v>6</v>
          </cell>
        </row>
        <row r="66">
          <cell r="M66">
            <v>6</v>
          </cell>
        </row>
        <row r="67">
          <cell r="M67">
            <v>6</v>
          </cell>
        </row>
        <row r="68">
          <cell r="M68">
            <v>6</v>
          </cell>
        </row>
        <row r="69">
          <cell r="M69">
            <v>6</v>
          </cell>
        </row>
        <row r="70">
          <cell r="M70">
            <v>6</v>
          </cell>
        </row>
        <row r="71">
          <cell r="M71">
            <v>6</v>
          </cell>
        </row>
        <row r="72">
          <cell r="M72">
            <v>6</v>
          </cell>
        </row>
        <row r="73">
          <cell r="M73">
            <v>6</v>
          </cell>
        </row>
        <row r="74">
          <cell r="M74" t="str">
            <v/>
          </cell>
        </row>
        <row r="75">
          <cell r="M75" t="str">
            <v/>
          </cell>
        </row>
        <row r="76">
          <cell r="M76">
            <v>7</v>
          </cell>
        </row>
        <row r="77">
          <cell r="M77">
            <v>7</v>
          </cell>
        </row>
        <row r="78">
          <cell r="M78">
            <v>7</v>
          </cell>
        </row>
        <row r="79">
          <cell r="M79">
            <v>7</v>
          </cell>
        </row>
        <row r="80">
          <cell r="M80">
            <v>7</v>
          </cell>
        </row>
        <row r="81">
          <cell r="M81">
            <v>7</v>
          </cell>
        </row>
        <row r="82">
          <cell r="M82">
            <v>7</v>
          </cell>
        </row>
        <row r="83">
          <cell r="M83">
            <v>7</v>
          </cell>
        </row>
        <row r="84">
          <cell r="M84">
            <v>7</v>
          </cell>
        </row>
        <row r="85">
          <cell r="M85">
            <v>7</v>
          </cell>
        </row>
        <row r="86">
          <cell r="M86">
            <v>7</v>
          </cell>
        </row>
        <row r="87">
          <cell r="M87">
            <v>7</v>
          </cell>
        </row>
        <row r="88">
          <cell r="M88">
            <v>7</v>
          </cell>
        </row>
        <row r="89">
          <cell r="M89">
            <v>7</v>
          </cell>
        </row>
        <row r="90">
          <cell r="M90">
            <v>7</v>
          </cell>
        </row>
        <row r="91">
          <cell r="M91" t="str">
            <v/>
          </cell>
        </row>
        <row r="92">
          <cell r="M92">
            <v>8</v>
          </cell>
        </row>
        <row r="93">
          <cell r="M93">
            <v>8</v>
          </cell>
        </row>
        <row r="94">
          <cell r="M94">
            <v>8</v>
          </cell>
        </row>
        <row r="95">
          <cell r="M95">
            <v>8</v>
          </cell>
        </row>
        <row r="96">
          <cell r="M96">
            <v>8</v>
          </cell>
        </row>
        <row r="97">
          <cell r="M97">
            <v>8</v>
          </cell>
        </row>
        <row r="98">
          <cell r="M98">
            <v>8</v>
          </cell>
        </row>
        <row r="99">
          <cell r="M99">
            <v>8</v>
          </cell>
        </row>
        <row r="100">
          <cell r="M100">
            <v>8</v>
          </cell>
        </row>
        <row r="101">
          <cell r="M101">
            <v>8</v>
          </cell>
        </row>
        <row r="102">
          <cell r="M102">
            <v>8</v>
          </cell>
        </row>
        <row r="103">
          <cell r="M103">
            <v>8</v>
          </cell>
        </row>
        <row r="104">
          <cell r="M104">
            <v>8</v>
          </cell>
        </row>
        <row r="105">
          <cell r="M105">
            <v>8</v>
          </cell>
        </row>
        <row r="106">
          <cell r="M106">
            <v>8</v>
          </cell>
        </row>
        <row r="107">
          <cell r="M107">
            <v>8</v>
          </cell>
        </row>
        <row r="108">
          <cell r="M108">
            <v>8</v>
          </cell>
        </row>
        <row r="109">
          <cell r="M109" t="str">
            <v/>
          </cell>
        </row>
        <row r="110">
          <cell r="M110" t="str">
            <v/>
          </cell>
        </row>
        <row r="111">
          <cell r="M111">
            <v>9</v>
          </cell>
        </row>
        <row r="112">
          <cell r="M112">
            <v>9</v>
          </cell>
        </row>
        <row r="113">
          <cell r="M113">
            <v>0</v>
          </cell>
        </row>
        <row r="114">
          <cell r="M114">
            <v>9</v>
          </cell>
        </row>
        <row r="115">
          <cell r="M115" t="str">
            <v/>
          </cell>
        </row>
        <row r="116">
          <cell r="M116">
            <v>10</v>
          </cell>
        </row>
        <row r="117">
          <cell r="M117">
            <v>10</v>
          </cell>
        </row>
        <row r="118">
          <cell r="M118">
            <v>10</v>
          </cell>
        </row>
        <row r="119">
          <cell r="M119" t="str">
            <v/>
          </cell>
        </row>
        <row r="120">
          <cell r="M120">
            <v>11</v>
          </cell>
        </row>
        <row r="121">
          <cell r="M121">
            <v>11</v>
          </cell>
        </row>
        <row r="122">
          <cell r="M122">
            <v>11</v>
          </cell>
        </row>
        <row r="123">
          <cell r="M123">
            <v>11</v>
          </cell>
        </row>
        <row r="124">
          <cell r="M124">
            <v>11</v>
          </cell>
        </row>
        <row r="125">
          <cell r="M125">
            <v>11</v>
          </cell>
        </row>
        <row r="126">
          <cell r="M126">
            <v>11</v>
          </cell>
        </row>
        <row r="127">
          <cell r="M127">
            <v>11</v>
          </cell>
        </row>
        <row r="128">
          <cell r="M128">
            <v>11</v>
          </cell>
        </row>
        <row r="129">
          <cell r="M129">
            <v>11</v>
          </cell>
        </row>
        <row r="130">
          <cell r="M130">
            <v>11</v>
          </cell>
        </row>
        <row r="131">
          <cell r="M131">
            <v>11</v>
          </cell>
        </row>
        <row r="132">
          <cell r="M132">
            <v>11</v>
          </cell>
        </row>
        <row r="133">
          <cell r="M133">
            <v>11</v>
          </cell>
        </row>
        <row r="134">
          <cell r="M134">
            <v>11</v>
          </cell>
        </row>
        <row r="135">
          <cell r="M135">
            <v>11</v>
          </cell>
        </row>
        <row r="136">
          <cell r="M136">
            <v>11</v>
          </cell>
        </row>
        <row r="137">
          <cell r="M137">
            <v>11</v>
          </cell>
        </row>
        <row r="138">
          <cell r="M138">
            <v>11</v>
          </cell>
        </row>
        <row r="139">
          <cell r="M139">
            <v>11</v>
          </cell>
        </row>
        <row r="140">
          <cell r="M140">
            <v>11</v>
          </cell>
        </row>
        <row r="141">
          <cell r="M141">
            <v>11</v>
          </cell>
        </row>
        <row r="142">
          <cell r="M142">
            <v>11</v>
          </cell>
        </row>
        <row r="143">
          <cell r="M143">
            <v>11</v>
          </cell>
        </row>
        <row r="144">
          <cell r="M144" t="str">
            <v/>
          </cell>
        </row>
        <row r="145">
          <cell r="M145">
            <v>0</v>
          </cell>
        </row>
        <row r="146">
          <cell r="M146">
            <v>12</v>
          </cell>
        </row>
      </sheetData>
      <sheetData sheetId="6"/>
      <sheetData sheetId="7"/>
      <sheetData sheetId="8"/>
      <sheetData sheetId="9"/>
      <sheetData sheetId="10">
        <row r="13">
          <cell r="B13" t="str">
            <v>Busca</v>
          </cell>
        </row>
        <row r="14">
          <cell r="B14" t="str">
            <v>Automático</v>
          </cell>
        </row>
        <row r="15">
          <cell r="B15" t="str">
            <v>Branco</v>
          </cell>
        </row>
        <row r="16">
          <cell r="B16" t="str">
            <v>Branco</v>
          </cell>
        </row>
        <row r="17">
          <cell r="B17" t="str">
            <v>Branco</v>
          </cell>
        </row>
        <row r="18">
          <cell r="B18" t="str">
            <v>Branco</v>
          </cell>
        </row>
        <row r="19">
          <cell r="B19" t="str">
            <v>Branco</v>
          </cell>
        </row>
        <row r="20">
          <cell r="B20" t="str">
            <v>Branco</v>
          </cell>
        </row>
        <row r="21">
          <cell r="B21" t="str">
            <v>Branco</v>
          </cell>
        </row>
        <row r="22">
          <cell r="B22" t="str">
            <v>Branco</v>
          </cell>
        </row>
        <row r="23">
          <cell r="B23" t="str">
            <v>Branco</v>
          </cell>
        </row>
        <row r="24">
          <cell r="B24" t="str">
            <v>TR$</v>
          </cell>
        </row>
      </sheetData>
      <sheetData sheetId="11"/>
      <sheetData sheetId="12"/>
      <sheetData sheetId="13"/>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AB15B-3B2B-4BB7-9C22-169A6755F92B}">
  <dimension ref="A2:J161"/>
  <sheetViews>
    <sheetView view="pageBreakPreview" zoomScale="90" zoomScaleSheetLayoutView="90" workbookViewId="0" topLeftCell="A1">
      <selection activeCell="J18" sqref="J18"/>
    </sheetView>
  </sheetViews>
  <sheetFormatPr defaultColWidth="9.140625" defaultRowHeight="15"/>
  <cols>
    <col min="1" max="1" width="9.140625" style="1" customWidth="1"/>
    <col min="2" max="2" width="10.57421875" style="2" customWidth="1"/>
    <col min="3" max="3" width="14.7109375" style="2" customWidth="1"/>
    <col min="4" max="4" width="75.00390625" style="1" customWidth="1"/>
    <col min="5" max="5" width="9.140625" style="2" customWidth="1"/>
    <col min="6" max="6" width="11.28125" style="7" customWidth="1"/>
    <col min="7" max="7" width="13.421875" style="7" customWidth="1"/>
    <col min="8" max="8" width="9.8515625" style="2" customWidth="1"/>
    <col min="9" max="9" width="14.00390625" style="7" customWidth="1"/>
    <col min="10" max="10" width="15.00390625" style="7" customWidth="1"/>
    <col min="11" max="16384" width="9.140625" style="1" customWidth="1"/>
  </cols>
  <sheetData>
    <row r="1" ht="88.5" customHeight="1"/>
    <row r="2" spans="1:10" ht="18">
      <c r="A2" s="174" t="s">
        <v>0</v>
      </c>
      <c r="B2" s="174"/>
      <c r="C2" s="174"/>
      <c r="D2" s="174"/>
      <c r="E2" s="174"/>
      <c r="F2" s="174"/>
      <c r="G2" s="174"/>
      <c r="H2" s="174"/>
      <c r="I2" s="174"/>
      <c r="J2" s="174"/>
    </row>
    <row r="3" spans="1:10" ht="15">
      <c r="A3" s="179" t="s">
        <v>138</v>
      </c>
      <c r="B3" s="179"/>
      <c r="C3" s="179"/>
      <c r="D3" s="179"/>
      <c r="E3" s="179"/>
      <c r="F3" s="179"/>
      <c r="G3" s="179"/>
      <c r="H3" s="179"/>
      <c r="I3" s="179"/>
      <c r="J3" s="179"/>
    </row>
    <row r="4" ht="16.5" customHeight="1">
      <c r="D4" s="2"/>
    </row>
    <row r="5" spans="1:10" ht="15">
      <c r="A5" s="157" t="s">
        <v>1</v>
      </c>
      <c r="B5" s="158"/>
      <c r="C5" s="39" t="s">
        <v>2</v>
      </c>
      <c r="D5" s="47" t="s">
        <v>3</v>
      </c>
      <c r="E5" s="49" t="s">
        <v>4</v>
      </c>
      <c r="J5" s="50"/>
    </row>
    <row r="6" spans="1:10" ht="33" customHeight="1">
      <c r="A6" s="176" t="s">
        <v>139</v>
      </c>
      <c r="B6" s="178"/>
      <c r="C6" s="40" t="s">
        <v>140</v>
      </c>
      <c r="D6" s="48" t="s">
        <v>141</v>
      </c>
      <c r="E6" s="152" t="s">
        <v>17</v>
      </c>
      <c r="F6" s="153"/>
      <c r="G6" s="153"/>
      <c r="H6" s="153"/>
      <c r="I6" s="153"/>
      <c r="J6" s="154"/>
    </row>
    <row r="7" ht="6.75" customHeight="1">
      <c r="D7" s="38"/>
    </row>
    <row r="8" spans="1:10" ht="15">
      <c r="A8" s="157" t="s">
        <v>5</v>
      </c>
      <c r="B8" s="158"/>
      <c r="C8" s="39" t="s">
        <v>6</v>
      </c>
      <c r="D8" s="41" t="s">
        <v>142</v>
      </c>
      <c r="E8" s="157" t="s">
        <v>143</v>
      </c>
      <c r="F8" s="175"/>
      <c r="G8" s="158"/>
      <c r="H8" s="43" t="s">
        <v>16</v>
      </c>
      <c r="I8" s="44" t="s">
        <v>144</v>
      </c>
      <c r="J8" s="44" t="s">
        <v>145</v>
      </c>
    </row>
    <row r="9" spans="1:10" ht="33" customHeight="1">
      <c r="A9" s="155" t="s">
        <v>146</v>
      </c>
      <c r="B9" s="156"/>
      <c r="C9" s="40" t="s">
        <v>147</v>
      </c>
      <c r="D9" s="42" t="s">
        <v>17</v>
      </c>
      <c r="E9" s="176" t="s">
        <v>148</v>
      </c>
      <c r="F9" s="177"/>
      <c r="G9" s="178"/>
      <c r="H9" s="45" t="s">
        <v>149</v>
      </c>
      <c r="I9" s="46" t="s">
        <v>150</v>
      </c>
      <c r="J9" s="46" t="s">
        <v>150</v>
      </c>
    </row>
    <row r="11" spans="1:10" ht="31">
      <c r="A11" s="51" t="s">
        <v>7</v>
      </c>
      <c r="B11" s="51" t="s">
        <v>8</v>
      </c>
      <c r="C11" s="51" t="s">
        <v>9</v>
      </c>
      <c r="D11" s="51" t="s">
        <v>10</v>
      </c>
      <c r="E11" s="51" t="s">
        <v>11</v>
      </c>
      <c r="F11" s="52" t="s">
        <v>12</v>
      </c>
      <c r="G11" s="53" t="s">
        <v>151</v>
      </c>
      <c r="H11" s="51" t="s">
        <v>152</v>
      </c>
      <c r="I11" s="53" t="s">
        <v>13</v>
      </c>
      <c r="J11" s="53" t="s">
        <v>14</v>
      </c>
    </row>
    <row r="12" spans="1:10" ht="15">
      <c r="A12" s="159" t="s">
        <v>17</v>
      </c>
      <c r="B12" s="159"/>
      <c r="C12" s="159"/>
      <c r="D12" s="159"/>
      <c r="E12" s="159"/>
      <c r="F12" s="159"/>
      <c r="G12" s="159"/>
      <c r="H12" s="159"/>
      <c r="I12" s="160"/>
      <c r="J12" s="27">
        <v>3386194.2399999993</v>
      </c>
    </row>
    <row r="13" spans="1:10" ht="33" customHeight="1">
      <c r="A13" s="11" t="s">
        <v>154</v>
      </c>
      <c r="B13" s="3"/>
      <c r="C13" s="3"/>
      <c r="D13" s="161" t="s">
        <v>17</v>
      </c>
      <c r="E13" s="162"/>
      <c r="F13" s="162"/>
      <c r="G13" s="162"/>
      <c r="H13" s="162"/>
      <c r="I13" s="163"/>
      <c r="J13" s="28">
        <v>3386194.24</v>
      </c>
    </row>
    <row r="14" spans="1:10" ht="15">
      <c r="A14" s="10" t="s">
        <v>155</v>
      </c>
      <c r="B14" s="4"/>
      <c r="C14" s="4"/>
      <c r="D14" s="5" t="s">
        <v>18</v>
      </c>
      <c r="E14" s="4"/>
      <c r="F14" s="8"/>
      <c r="G14" s="8"/>
      <c r="H14" s="4"/>
      <c r="I14" s="8"/>
      <c r="J14" s="12">
        <v>134134.81</v>
      </c>
    </row>
    <row r="15" spans="1:10" ht="15">
      <c r="A15" s="13" t="s">
        <v>156</v>
      </c>
      <c r="B15" s="14" t="s">
        <v>15</v>
      </c>
      <c r="C15" s="14" t="s">
        <v>19</v>
      </c>
      <c r="D15" s="15" t="s">
        <v>18</v>
      </c>
      <c r="E15" s="14" t="s">
        <v>157</v>
      </c>
      <c r="F15" s="16">
        <v>1</v>
      </c>
      <c r="G15" s="16">
        <v>108716.82</v>
      </c>
      <c r="H15" s="14" t="s">
        <v>16</v>
      </c>
      <c r="I15" s="16">
        <v>134134.81</v>
      </c>
      <c r="J15" s="16">
        <v>134134.81</v>
      </c>
    </row>
    <row r="16" spans="1:10" ht="15">
      <c r="A16" s="17" t="s">
        <v>158</v>
      </c>
      <c r="B16" s="18"/>
      <c r="C16" s="18"/>
      <c r="D16" s="19" t="s">
        <v>20</v>
      </c>
      <c r="E16" s="18"/>
      <c r="F16" s="20"/>
      <c r="G16" s="20"/>
      <c r="H16" s="18"/>
      <c r="I16" s="20"/>
      <c r="J16" s="29">
        <v>45131.62</v>
      </c>
    </row>
    <row r="17" spans="1:10" ht="46.5">
      <c r="A17" s="13" t="s">
        <v>159</v>
      </c>
      <c r="B17" s="14" t="s">
        <v>15</v>
      </c>
      <c r="C17" s="14" t="s">
        <v>21</v>
      </c>
      <c r="D17" s="15" t="s">
        <v>160</v>
      </c>
      <c r="E17" s="14" t="s">
        <v>161</v>
      </c>
      <c r="F17" s="16">
        <v>1</v>
      </c>
      <c r="G17" s="16">
        <v>2062.25</v>
      </c>
      <c r="H17" s="14" t="s">
        <v>16</v>
      </c>
      <c r="I17" s="16">
        <v>2544.4</v>
      </c>
      <c r="J17" s="16">
        <v>2544.4</v>
      </c>
    </row>
    <row r="18" spans="1:10" ht="31">
      <c r="A18" s="13" t="s">
        <v>153</v>
      </c>
      <c r="B18" s="14" t="s">
        <v>15</v>
      </c>
      <c r="C18" s="14">
        <v>93207</v>
      </c>
      <c r="D18" s="15" t="s">
        <v>162</v>
      </c>
      <c r="E18" s="14" t="s">
        <v>163</v>
      </c>
      <c r="F18" s="16" t="s">
        <v>153</v>
      </c>
      <c r="G18" s="16">
        <v>1310.01</v>
      </c>
      <c r="H18" s="14" t="s">
        <v>16</v>
      </c>
      <c r="I18" s="16">
        <v>1616.29</v>
      </c>
      <c r="J18" s="16" t="s">
        <v>153</v>
      </c>
    </row>
    <row r="19" spans="1:10" ht="31">
      <c r="A19" s="13" t="s">
        <v>153</v>
      </c>
      <c r="B19" s="14" t="s">
        <v>15</v>
      </c>
      <c r="C19" s="14" t="s">
        <v>22</v>
      </c>
      <c r="D19" s="15" t="s">
        <v>164</v>
      </c>
      <c r="E19" s="14" t="s">
        <v>163</v>
      </c>
      <c r="F19" s="16" t="s">
        <v>153</v>
      </c>
      <c r="G19" s="16">
        <v>688.23</v>
      </c>
      <c r="H19" s="14" t="s">
        <v>16</v>
      </c>
      <c r="I19" s="16">
        <v>849.14</v>
      </c>
      <c r="J19" s="16" t="s">
        <v>153</v>
      </c>
    </row>
    <row r="20" spans="1:10" ht="31">
      <c r="A20" s="13" t="s">
        <v>153</v>
      </c>
      <c r="B20" s="14" t="s">
        <v>15</v>
      </c>
      <c r="C20" s="14">
        <v>93208</v>
      </c>
      <c r="D20" s="15" t="s">
        <v>165</v>
      </c>
      <c r="E20" s="14" t="s">
        <v>163</v>
      </c>
      <c r="F20" s="16" t="s">
        <v>153</v>
      </c>
      <c r="G20" s="16">
        <v>1079.19</v>
      </c>
      <c r="H20" s="14" t="s">
        <v>16</v>
      </c>
      <c r="I20" s="16">
        <v>1331.5</v>
      </c>
      <c r="J20" s="16" t="s">
        <v>153</v>
      </c>
    </row>
    <row r="21" spans="1:10" ht="31">
      <c r="A21" s="13" t="s">
        <v>166</v>
      </c>
      <c r="B21" s="14" t="s">
        <v>15</v>
      </c>
      <c r="C21" s="14">
        <v>93214</v>
      </c>
      <c r="D21" s="15" t="s">
        <v>167</v>
      </c>
      <c r="E21" s="14" t="s">
        <v>161</v>
      </c>
      <c r="F21" s="16">
        <v>1</v>
      </c>
      <c r="G21" s="16">
        <v>7298.84</v>
      </c>
      <c r="H21" s="14" t="s">
        <v>16</v>
      </c>
      <c r="I21" s="16">
        <v>9005.31</v>
      </c>
      <c r="J21" s="16">
        <v>9005.31</v>
      </c>
    </row>
    <row r="22" spans="1:10" ht="31">
      <c r="A22" s="13" t="s">
        <v>153</v>
      </c>
      <c r="B22" s="14" t="s">
        <v>15</v>
      </c>
      <c r="C22" s="14" t="s">
        <v>23</v>
      </c>
      <c r="D22" s="15" t="s">
        <v>168</v>
      </c>
      <c r="E22" s="14" t="s">
        <v>163</v>
      </c>
      <c r="F22" s="16" t="s">
        <v>153</v>
      </c>
      <c r="G22" s="16">
        <v>1072.04</v>
      </c>
      <c r="H22" s="14" t="s">
        <v>16</v>
      </c>
      <c r="I22" s="16">
        <v>1322.68</v>
      </c>
      <c r="J22" s="16" t="s">
        <v>153</v>
      </c>
    </row>
    <row r="23" spans="1:10" ht="93">
      <c r="A23" s="13" t="s">
        <v>169</v>
      </c>
      <c r="B23" s="14" t="s">
        <v>24</v>
      </c>
      <c r="C23" s="14" t="s">
        <v>25</v>
      </c>
      <c r="D23" s="15" t="s">
        <v>170</v>
      </c>
      <c r="E23" s="14" t="s">
        <v>171</v>
      </c>
      <c r="F23" s="16">
        <v>6</v>
      </c>
      <c r="G23" s="16">
        <v>860</v>
      </c>
      <c r="H23" s="14" t="s">
        <v>16</v>
      </c>
      <c r="I23" s="16">
        <v>1061.07</v>
      </c>
      <c r="J23" s="16">
        <v>6366.42</v>
      </c>
    </row>
    <row r="24" spans="1:10" ht="93">
      <c r="A24" s="13" t="s">
        <v>172</v>
      </c>
      <c r="B24" s="14" t="s">
        <v>24</v>
      </c>
      <c r="C24" s="14" t="s">
        <v>26</v>
      </c>
      <c r="D24" s="15" t="s">
        <v>173</v>
      </c>
      <c r="E24" s="14" t="s">
        <v>171</v>
      </c>
      <c r="F24" s="16">
        <v>6</v>
      </c>
      <c r="G24" s="16">
        <v>976.45</v>
      </c>
      <c r="H24" s="14" t="s">
        <v>16</v>
      </c>
      <c r="I24" s="16">
        <v>1204.74</v>
      </c>
      <c r="J24" s="16">
        <v>7228.44</v>
      </c>
    </row>
    <row r="25" spans="1:10" ht="93">
      <c r="A25" s="13" t="s">
        <v>174</v>
      </c>
      <c r="B25" s="14" t="s">
        <v>24</v>
      </c>
      <c r="C25" s="14" t="s">
        <v>27</v>
      </c>
      <c r="D25" s="15" t="s">
        <v>175</v>
      </c>
      <c r="E25" s="14" t="s">
        <v>171</v>
      </c>
      <c r="F25" s="16">
        <v>6</v>
      </c>
      <c r="G25" s="16">
        <v>671.87</v>
      </c>
      <c r="H25" s="14" t="s">
        <v>16</v>
      </c>
      <c r="I25" s="16">
        <v>828.95</v>
      </c>
      <c r="J25" s="16">
        <v>4973.7</v>
      </c>
    </row>
    <row r="26" spans="1:10" ht="31">
      <c r="A26" s="13" t="s">
        <v>176</v>
      </c>
      <c r="B26" s="14" t="s">
        <v>24</v>
      </c>
      <c r="C26" s="14" t="s">
        <v>28</v>
      </c>
      <c r="D26" s="15" t="s">
        <v>177</v>
      </c>
      <c r="E26" s="14" t="s">
        <v>178</v>
      </c>
      <c r="F26" s="16">
        <v>226.5</v>
      </c>
      <c r="G26" s="16">
        <v>35.23</v>
      </c>
      <c r="H26" s="14" t="s">
        <v>16</v>
      </c>
      <c r="I26" s="16">
        <v>43.47</v>
      </c>
      <c r="J26" s="16">
        <v>9845.96</v>
      </c>
    </row>
    <row r="27" spans="1:10" ht="15">
      <c r="A27" s="13" t="s">
        <v>179</v>
      </c>
      <c r="B27" s="14" t="s">
        <v>24</v>
      </c>
      <c r="C27" s="14" t="s">
        <v>29</v>
      </c>
      <c r="D27" s="15" t="s">
        <v>180</v>
      </c>
      <c r="E27" s="14" t="s">
        <v>161</v>
      </c>
      <c r="F27" s="16">
        <v>3</v>
      </c>
      <c r="G27" s="16">
        <v>89.79</v>
      </c>
      <c r="H27" s="14" t="s">
        <v>16</v>
      </c>
      <c r="I27" s="16">
        <v>110.78</v>
      </c>
      <c r="J27" s="16">
        <v>332.34</v>
      </c>
    </row>
    <row r="28" spans="1:10" ht="15">
      <c r="A28" s="13" t="s">
        <v>181</v>
      </c>
      <c r="B28" s="14" t="s">
        <v>15</v>
      </c>
      <c r="C28" s="14" t="s">
        <v>30</v>
      </c>
      <c r="D28" s="15" t="s">
        <v>182</v>
      </c>
      <c r="E28" s="14" t="s">
        <v>163</v>
      </c>
      <c r="F28" s="16">
        <v>18.43</v>
      </c>
      <c r="G28" s="16">
        <v>140.18</v>
      </c>
      <c r="H28" s="14" t="s">
        <v>16</v>
      </c>
      <c r="I28" s="16">
        <v>172.95</v>
      </c>
      <c r="J28" s="16">
        <v>3187.47</v>
      </c>
    </row>
    <row r="29" spans="1:10" ht="31">
      <c r="A29" s="13" t="s">
        <v>153</v>
      </c>
      <c r="B29" s="14" t="s">
        <v>31</v>
      </c>
      <c r="C29" s="14" t="s">
        <v>32</v>
      </c>
      <c r="D29" s="15" t="s">
        <v>183</v>
      </c>
      <c r="E29" s="14" t="s">
        <v>184</v>
      </c>
      <c r="F29" s="16">
        <v>0</v>
      </c>
      <c r="G29" s="16">
        <v>300</v>
      </c>
      <c r="H29" s="14" t="s">
        <v>16</v>
      </c>
      <c r="I29" s="16">
        <v>370.14</v>
      </c>
      <c r="J29" s="16">
        <v>0</v>
      </c>
    </row>
    <row r="30" spans="1:10" ht="46.5">
      <c r="A30" s="13" t="s">
        <v>185</v>
      </c>
      <c r="B30" s="14" t="s">
        <v>24</v>
      </c>
      <c r="C30" s="14" t="s">
        <v>33</v>
      </c>
      <c r="D30" s="15" t="s">
        <v>186</v>
      </c>
      <c r="E30" s="14" t="s">
        <v>163</v>
      </c>
      <c r="F30" s="16">
        <v>572.36</v>
      </c>
      <c r="G30" s="16">
        <v>1.03</v>
      </c>
      <c r="H30" s="14" t="s">
        <v>16</v>
      </c>
      <c r="I30" s="16">
        <v>1.27</v>
      </c>
      <c r="J30" s="16">
        <v>726.9</v>
      </c>
    </row>
    <row r="31" spans="1:10" ht="46.5">
      <c r="A31" s="13" t="s">
        <v>187</v>
      </c>
      <c r="B31" s="14" t="s">
        <v>34</v>
      </c>
      <c r="C31" s="14" t="s">
        <v>35</v>
      </c>
      <c r="D31" s="15" t="s">
        <v>188</v>
      </c>
      <c r="E31" s="14" t="s">
        <v>161</v>
      </c>
      <c r="F31" s="16">
        <v>4</v>
      </c>
      <c r="G31" s="16">
        <v>135.39</v>
      </c>
      <c r="H31" s="14" t="s">
        <v>16</v>
      </c>
      <c r="I31" s="16">
        <v>167.04</v>
      </c>
      <c r="J31" s="16">
        <v>668.16</v>
      </c>
    </row>
    <row r="32" spans="1:10" ht="31">
      <c r="A32" s="13" t="s">
        <v>189</v>
      </c>
      <c r="B32" s="14" t="s">
        <v>34</v>
      </c>
      <c r="C32" s="14" t="s">
        <v>36</v>
      </c>
      <c r="D32" s="15" t="s">
        <v>190</v>
      </c>
      <c r="E32" s="14" t="s">
        <v>161</v>
      </c>
      <c r="F32" s="16">
        <v>59</v>
      </c>
      <c r="G32" s="16">
        <v>3.47</v>
      </c>
      <c r="H32" s="14" t="s">
        <v>16</v>
      </c>
      <c r="I32" s="16">
        <v>4.28</v>
      </c>
      <c r="J32" s="16">
        <v>252.52</v>
      </c>
    </row>
    <row r="33" spans="1:10" ht="15">
      <c r="A33" s="17" t="s">
        <v>191</v>
      </c>
      <c r="B33" s="18"/>
      <c r="C33" s="18"/>
      <c r="D33" s="19" t="s">
        <v>37</v>
      </c>
      <c r="E33" s="18"/>
      <c r="F33" s="20"/>
      <c r="G33" s="20"/>
      <c r="H33" s="18"/>
      <c r="I33" s="20"/>
      <c r="J33" s="29">
        <v>69985.4</v>
      </c>
    </row>
    <row r="34" spans="1:10" ht="15">
      <c r="A34" s="13" t="s">
        <v>153</v>
      </c>
      <c r="B34" s="14" t="s">
        <v>15</v>
      </c>
      <c r="C34" s="14" t="s">
        <v>38</v>
      </c>
      <c r="D34" s="15" t="s">
        <v>192</v>
      </c>
      <c r="E34" s="14" t="s">
        <v>161</v>
      </c>
      <c r="F34" s="16" t="s">
        <v>153</v>
      </c>
      <c r="G34" s="16">
        <v>8.43</v>
      </c>
      <c r="H34" s="14" t="s">
        <v>16</v>
      </c>
      <c r="I34" s="16">
        <v>10.4</v>
      </c>
      <c r="J34" s="16" t="s">
        <v>153</v>
      </c>
    </row>
    <row r="35" spans="1:10" ht="46.5">
      <c r="A35" s="13" t="s">
        <v>193</v>
      </c>
      <c r="B35" s="14" t="s">
        <v>34</v>
      </c>
      <c r="C35" s="14" t="s">
        <v>39</v>
      </c>
      <c r="D35" s="15" t="s">
        <v>194</v>
      </c>
      <c r="E35" s="14" t="s">
        <v>195</v>
      </c>
      <c r="F35" s="16">
        <v>1.1</v>
      </c>
      <c r="G35" s="16">
        <v>6195.8</v>
      </c>
      <c r="H35" s="14" t="s">
        <v>16</v>
      </c>
      <c r="I35" s="16">
        <v>7644.38</v>
      </c>
      <c r="J35" s="16">
        <v>8408.82</v>
      </c>
    </row>
    <row r="36" spans="1:10" ht="15">
      <c r="A36" s="13" t="s">
        <v>196</v>
      </c>
      <c r="B36" s="14" t="s">
        <v>40</v>
      </c>
      <c r="C36" s="14" t="s">
        <v>41</v>
      </c>
      <c r="D36" s="15" t="s">
        <v>197</v>
      </c>
      <c r="E36" s="14" t="s">
        <v>198</v>
      </c>
      <c r="F36" s="16">
        <v>2</v>
      </c>
      <c r="G36" s="16">
        <v>24954.04</v>
      </c>
      <c r="H36" s="14" t="s">
        <v>16</v>
      </c>
      <c r="I36" s="16">
        <v>30788.29</v>
      </c>
      <c r="J36" s="16">
        <v>61576.58</v>
      </c>
    </row>
    <row r="37" spans="1:10" s="9" customFormat="1" ht="15">
      <c r="A37" s="17" t="s">
        <v>199</v>
      </c>
      <c r="B37" s="21"/>
      <c r="C37" s="21"/>
      <c r="D37" s="19" t="s">
        <v>42</v>
      </c>
      <c r="E37" s="21"/>
      <c r="F37" s="22"/>
      <c r="G37" s="22"/>
      <c r="H37" s="21"/>
      <c r="I37" s="22"/>
      <c r="J37" s="29">
        <v>552214.92</v>
      </c>
    </row>
    <row r="38" spans="1:10" ht="15">
      <c r="A38" s="23" t="s">
        <v>200</v>
      </c>
      <c r="B38" s="24"/>
      <c r="C38" s="24"/>
      <c r="D38" s="25" t="s">
        <v>43</v>
      </c>
      <c r="E38" s="24"/>
      <c r="F38" s="26"/>
      <c r="G38" s="26"/>
      <c r="H38" s="24"/>
      <c r="I38" s="26"/>
      <c r="J38" s="30">
        <v>2095.38</v>
      </c>
    </row>
    <row r="39" spans="1:10" ht="31">
      <c r="A39" s="13" t="s">
        <v>153</v>
      </c>
      <c r="B39" s="14" t="s">
        <v>15</v>
      </c>
      <c r="C39" s="14" t="s">
        <v>44</v>
      </c>
      <c r="D39" s="15" t="s">
        <v>201</v>
      </c>
      <c r="E39" s="14" t="s">
        <v>202</v>
      </c>
      <c r="F39" s="16" t="s">
        <v>153</v>
      </c>
      <c r="G39" s="16">
        <v>2.89</v>
      </c>
      <c r="H39" s="14" t="s">
        <v>16</v>
      </c>
      <c r="I39" s="16">
        <v>3.57</v>
      </c>
      <c r="J39" s="16" t="s">
        <v>153</v>
      </c>
    </row>
    <row r="40" spans="1:10" ht="31">
      <c r="A40" s="13" t="s">
        <v>203</v>
      </c>
      <c r="B40" s="14" t="s">
        <v>15</v>
      </c>
      <c r="C40" s="14" t="s">
        <v>45</v>
      </c>
      <c r="D40" s="15" t="s">
        <v>204</v>
      </c>
      <c r="E40" s="14" t="s">
        <v>205</v>
      </c>
      <c r="F40" s="16">
        <v>9.94</v>
      </c>
      <c r="G40" s="16">
        <v>29.5</v>
      </c>
      <c r="H40" s="14" t="s">
        <v>16</v>
      </c>
      <c r="I40" s="16">
        <v>36.4</v>
      </c>
      <c r="J40" s="16">
        <v>361.82</v>
      </c>
    </row>
    <row r="41" spans="1:10" ht="46.5">
      <c r="A41" s="13" t="s">
        <v>153</v>
      </c>
      <c r="B41" s="14" t="s">
        <v>15</v>
      </c>
      <c r="C41" s="14" t="s">
        <v>46</v>
      </c>
      <c r="D41" s="15" t="s">
        <v>206</v>
      </c>
      <c r="E41" s="14" t="s">
        <v>163</v>
      </c>
      <c r="F41" s="16" t="s">
        <v>153</v>
      </c>
      <c r="G41" s="16">
        <v>358.36</v>
      </c>
      <c r="H41" s="14" t="s">
        <v>16</v>
      </c>
      <c r="I41" s="16">
        <v>442.14</v>
      </c>
      <c r="J41" s="16" t="s">
        <v>153</v>
      </c>
    </row>
    <row r="42" spans="1:10" ht="46.5">
      <c r="A42" s="13" t="s">
        <v>207</v>
      </c>
      <c r="B42" s="14" t="s">
        <v>15</v>
      </c>
      <c r="C42" s="14" t="s">
        <v>47</v>
      </c>
      <c r="D42" s="15" t="s">
        <v>208</v>
      </c>
      <c r="E42" s="14" t="s">
        <v>81</v>
      </c>
      <c r="F42" s="16">
        <v>54.83</v>
      </c>
      <c r="G42" s="16">
        <v>9.32</v>
      </c>
      <c r="H42" s="14" t="s">
        <v>16</v>
      </c>
      <c r="I42" s="16">
        <v>11.5</v>
      </c>
      <c r="J42" s="16">
        <v>630.55</v>
      </c>
    </row>
    <row r="43" spans="1:10" ht="31">
      <c r="A43" s="13" t="s">
        <v>153</v>
      </c>
      <c r="B43" s="14" t="s">
        <v>15</v>
      </c>
      <c r="C43" s="14" t="s">
        <v>44</v>
      </c>
      <c r="D43" s="15" t="s">
        <v>201</v>
      </c>
      <c r="E43" s="14" t="s">
        <v>202</v>
      </c>
      <c r="F43" s="16" t="s">
        <v>153</v>
      </c>
      <c r="G43" s="16">
        <v>2.89</v>
      </c>
      <c r="H43" s="14" t="s">
        <v>16</v>
      </c>
      <c r="I43" s="16">
        <v>3.57</v>
      </c>
      <c r="J43" s="16" t="s">
        <v>153</v>
      </c>
    </row>
    <row r="44" spans="1:10" ht="31">
      <c r="A44" s="13" t="s">
        <v>209</v>
      </c>
      <c r="B44" s="14" t="s">
        <v>15</v>
      </c>
      <c r="C44" s="14" t="s">
        <v>48</v>
      </c>
      <c r="D44" s="15" t="s">
        <v>210</v>
      </c>
      <c r="E44" s="14" t="s">
        <v>202</v>
      </c>
      <c r="F44" s="16">
        <v>242.42</v>
      </c>
      <c r="G44" s="16">
        <v>3.69</v>
      </c>
      <c r="H44" s="14" t="s">
        <v>16</v>
      </c>
      <c r="I44" s="16">
        <v>4.55</v>
      </c>
      <c r="J44" s="16">
        <v>1103.01</v>
      </c>
    </row>
    <row r="45" spans="1:10" ht="31">
      <c r="A45" s="13" t="s">
        <v>153</v>
      </c>
      <c r="B45" s="14" t="s">
        <v>15</v>
      </c>
      <c r="C45" s="14" t="s">
        <v>49</v>
      </c>
      <c r="D45" s="15" t="s">
        <v>211</v>
      </c>
      <c r="E45" s="14" t="s">
        <v>205</v>
      </c>
      <c r="F45" s="16" t="s">
        <v>153</v>
      </c>
      <c r="G45" s="16">
        <v>184.45</v>
      </c>
      <c r="H45" s="14" t="s">
        <v>16</v>
      </c>
      <c r="I45" s="16">
        <v>227.57</v>
      </c>
      <c r="J45" s="16" t="s">
        <v>153</v>
      </c>
    </row>
    <row r="46" spans="1:10" ht="15">
      <c r="A46" s="23" t="s">
        <v>212</v>
      </c>
      <c r="B46" s="24"/>
      <c r="C46" s="24"/>
      <c r="D46" s="25" t="s">
        <v>50</v>
      </c>
      <c r="E46" s="24"/>
      <c r="F46" s="26"/>
      <c r="G46" s="26"/>
      <c r="H46" s="24"/>
      <c r="I46" s="26"/>
      <c r="J46" s="30">
        <v>429666.8</v>
      </c>
    </row>
    <row r="47" spans="1:10" ht="62">
      <c r="A47" s="13" t="s">
        <v>153</v>
      </c>
      <c r="B47" s="14" t="s">
        <v>15</v>
      </c>
      <c r="C47" s="14" t="s">
        <v>51</v>
      </c>
      <c r="D47" s="15" t="s">
        <v>213</v>
      </c>
      <c r="E47" s="14" t="s">
        <v>205</v>
      </c>
      <c r="F47" s="16" t="s">
        <v>153</v>
      </c>
      <c r="G47" s="16">
        <v>2164.55</v>
      </c>
      <c r="H47" s="14" t="s">
        <v>16</v>
      </c>
      <c r="I47" s="16">
        <v>2670.62</v>
      </c>
      <c r="J47" s="16" t="s">
        <v>153</v>
      </c>
    </row>
    <row r="48" spans="1:10" ht="62">
      <c r="A48" s="13" t="s">
        <v>153</v>
      </c>
      <c r="B48" s="14" t="s">
        <v>34</v>
      </c>
      <c r="C48" s="14" t="s">
        <v>52</v>
      </c>
      <c r="D48" s="15" t="s">
        <v>214</v>
      </c>
      <c r="E48" s="14" t="s">
        <v>205</v>
      </c>
      <c r="F48" s="16" t="s">
        <v>153</v>
      </c>
      <c r="G48" s="16">
        <v>554.7</v>
      </c>
      <c r="H48" s="14" t="s">
        <v>16</v>
      </c>
      <c r="I48" s="16">
        <v>684.39</v>
      </c>
      <c r="J48" s="16" t="s">
        <v>153</v>
      </c>
    </row>
    <row r="49" spans="1:10" ht="46.5">
      <c r="A49" s="13" t="s">
        <v>215</v>
      </c>
      <c r="B49" s="14" t="s">
        <v>15</v>
      </c>
      <c r="C49" s="14" t="s">
        <v>46</v>
      </c>
      <c r="D49" s="15" t="s">
        <v>206</v>
      </c>
      <c r="E49" s="14" t="s">
        <v>163</v>
      </c>
      <c r="F49" s="16">
        <v>497.61</v>
      </c>
      <c r="G49" s="16">
        <v>466.22</v>
      </c>
      <c r="H49" s="14" t="s">
        <v>16</v>
      </c>
      <c r="I49" s="16">
        <v>575.22</v>
      </c>
      <c r="J49" s="16">
        <v>286235.22</v>
      </c>
    </row>
    <row r="50" spans="1:10" ht="31">
      <c r="A50" s="13" t="s">
        <v>216</v>
      </c>
      <c r="B50" s="14" t="s">
        <v>15</v>
      </c>
      <c r="C50" s="14" t="s">
        <v>53</v>
      </c>
      <c r="D50" s="15" t="s">
        <v>217</v>
      </c>
      <c r="E50" s="14" t="s">
        <v>163</v>
      </c>
      <c r="F50" s="16">
        <v>2156.03</v>
      </c>
      <c r="G50" s="16">
        <v>33.26</v>
      </c>
      <c r="H50" s="14" t="s">
        <v>16</v>
      </c>
      <c r="I50" s="16">
        <v>41.04</v>
      </c>
      <c r="J50" s="16">
        <v>88483.47</v>
      </c>
    </row>
    <row r="51" spans="1:10" ht="15">
      <c r="A51" s="13" t="s">
        <v>218</v>
      </c>
      <c r="B51" s="14" t="s">
        <v>15</v>
      </c>
      <c r="C51" s="14" t="s">
        <v>54</v>
      </c>
      <c r="D51" s="15" t="s">
        <v>219</v>
      </c>
      <c r="E51" s="14" t="s">
        <v>163</v>
      </c>
      <c r="F51" s="16">
        <v>2156.03</v>
      </c>
      <c r="G51" s="16">
        <v>12.14</v>
      </c>
      <c r="H51" s="14" t="s">
        <v>16</v>
      </c>
      <c r="I51" s="16">
        <v>14.98</v>
      </c>
      <c r="J51" s="16">
        <v>32297.33</v>
      </c>
    </row>
    <row r="52" spans="1:10" ht="15">
      <c r="A52" s="13" t="s">
        <v>220</v>
      </c>
      <c r="B52" s="14" t="s">
        <v>15</v>
      </c>
      <c r="C52" s="14" t="s">
        <v>55</v>
      </c>
      <c r="D52" s="15" t="s">
        <v>221</v>
      </c>
      <c r="E52" s="14" t="s">
        <v>163</v>
      </c>
      <c r="F52" s="16">
        <v>2156.03</v>
      </c>
      <c r="G52" s="16">
        <v>2.51</v>
      </c>
      <c r="H52" s="14" t="s">
        <v>16</v>
      </c>
      <c r="I52" s="16">
        <v>3.1</v>
      </c>
      <c r="J52" s="16">
        <v>6683.69</v>
      </c>
    </row>
    <row r="53" spans="1:10" ht="15">
      <c r="A53" s="13" t="s">
        <v>153</v>
      </c>
      <c r="B53" s="14" t="s">
        <v>15</v>
      </c>
      <c r="C53" s="14" t="s">
        <v>56</v>
      </c>
      <c r="D53" s="15" t="s">
        <v>222</v>
      </c>
      <c r="E53" s="14" t="s">
        <v>223</v>
      </c>
      <c r="F53" s="16" t="s">
        <v>153</v>
      </c>
      <c r="G53" s="16">
        <v>793.2</v>
      </c>
      <c r="H53" s="14" t="s">
        <v>16</v>
      </c>
      <c r="I53" s="16">
        <v>978.65</v>
      </c>
      <c r="J53" s="16" t="s">
        <v>153</v>
      </c>
    </row>
    <row r="54" spans="1:10" ht="46.5">
      <c r="A54" s="13" t="s">
        <v>224</v>
      </c>
      <c r="B54" s="14" t="s">
        <v>15</v>
      </c>
      <c r="C54" s="14" t="s">
        <v>57</v>
      </c>
      <c r="D54" s="15" t="s">
        <v>225</v>
      </c>
      <c r="E54" s="14" t="s">
        <v>163</v>
      </c>
      <c r="F54" s="16">
        <v>145.38</v>
      </c>
      <c r="G54" s="16">
        <v>89.02</v>
      </c>
      <c r="H54" s="14" t="s">
        <v>16</v>
      </c>
      <c r="I54" s="16">
        <v>109.83</v>
      </c>
      <c r="J54" s="16">
        <v>15967.09</v>
      </c>
    </row>
    <row r="55" spans="1:10" ht="62">
      <c r="A55" s="13" t="s">
        <v>153</v>
      </c>
      <c r="B55" s="14" t="s">
        <v>15</v>
      </c>
      <c r="C55" s="14" t="s">
        <v>58</v>
      </c>
      <c r="D55" s="15" t="s">
        <v>226</v>
      </c>
      <c r="E55" s="14" t="s">
        <v>227</v>
      </c>
      <c r="F55" s="16" t="s">
        <v>153</v>
      </c>
      <c r="G55" s="16">
        <v>605.09</v>
      </c>
      <c r="H55" s="14" t="s">
        <v>16</v>
      </c>
      <c r="I55" s="16">
        <v>746.56</v>
      </c>
      <c r="J55" s="16" t="s">
        <v>153</v>
      </c>
    </row>
    <row r="56" spans="1:10" ht="15">
      <c r="A56" s="23" t="s">
        <v>228</v>
      </c>
      <c r="B56" s="24"/>
      <c r="C56" s="24"/>
      <c r="D56" s="25" t="s">
        <v>59</v>
      </c>
      <c r="E56" s="24"/>
      <c r="F56" s="26"/>
      <c r="G56" s="26"/>
      <c r="H56" s="24"/>
      <c r="I56" s="26"/>
      <c r="J56" s="30">
        <v>120452.74</v>
      </c>
    </row>
    <row r="57" spans="1:10" ht="62">
      <c r="A57" s="13" t="s">
        <v>229</v>
      </c>
      <c r="B57" s="14" t="s">
        <v>34</v>
      </c>
      <c r="C57" s="14" t="s">
        <v>60</v>
      </c>
      <c r="D57" s="15" t="s">
        <v>230</v>
      </c>
      <c r="E57" s="14" t="s">
        <v>163</v>
      </c>
      <c r="F57" s="16">
        <v>5</v>
      </c>
      <c r="G57" s="16">
        <v>1712.33</v>
      </c>
      <c r="H57" s="14" t="s">
        <v>16</v>
      </c>
      <c r="I57" s="16">
        <v>2112.67</v>
      </c>
      <c r="J57" s="16">
        <v>10563.35</v>
      </c>
    </row>
    <row r="58" spans="1:10" ht="15">
      <c r="A58" s="13" t="s">
        <v>231</v>
      </c>
      <c r="B58" s="14" t="s">
        <v>15</v>
      </c>
      <c r="C58" s="14" t="s">
        <v>56</v>
      </c>
      <c r="D58" s="15" t="s">
        <v>222</v>
      </c>
      <c r="E58" s="14" t="s">
        <v>223</v>
      </c>
      <c r="F58" s="16">
        <v>31.02</v>
      </c>
      <c r="G58" s="16">
        <v>793.2</v>
      </c>
      <c r="H58" s="14" t="s">
        <v>16</v>
      </c>
      <c r="I58" s="16">
        <v>978.65</v>
      </c>
      <c r="J58" s="16">
        <v>30357.72</v>
      </c>
    </row>
    <row r="59" spans="1:10" ht="31">
      <c r="A59" s="13" t="s">
        <v>232</v>
      </c>
      <c r="B59" s="14" t="s">
        <v>15</v>
      </c>
      <c r="C59" s="14" t="s">
        <v>61</v>
      </c>
      <c r="D59" s="15" t="s">
        <v>233</v>
      </c>
      <c r="E59" s="14" t="s">
        <v>163</v>
      </c>
      <c r="F59" s="16">
        <v>64.62</v>
      </c>
      <c r="G59" s="16">
        <v>363.54</v>
      </c>
      <c r="H59" s="14" t="s">
        <v>16</v>
      </c>
      <c r="I59" s="16">
        <v>448.54</v>
      </c>
      <c r="J59" s="16">
        <v>28984.65</v>
      </c>
    </row>
    <row r="60" spans="1:10" ht="31">
      <c r="A60" s="13" t="s">
        <v>234</v>
      </c>
      <c r="B60" s="14" t="s">
        <v>15</v>
      </c>
      <c r="C60" s="14" t="s">
        <v>62</v>
      </c>
      <c r="D60" s="15" t="s">
        <v>235</v>
      </c>
      <c r="E60" s="14" t="s">
        <v>81</v>
      </c>
      <c r="F60" s="16">
        <v>3.23</v>
      </c>
      <c r="G60" s="16">
        <v>442.12</v>
      </c>
      <c r="H60" s="14" t="s">
        <v>16</v>
      </c>
      <c r="I60" s="16">
        <v>545.49</v>
      </c>
      <c r="J60" s="16">
        <v>1761.93</v>
      </c>
    </row>
    <row r="61" spans="1:10" ht="31">
      <c r="A61" s="13" t="s">
        <v>236</v>
      </c>
      <c r="B61" s="14" t="s">
        <v>31</v>
      </c>
      <c r="C61" s="14" t="s">
        <v>63</v>
      </c>
      <c r="D61" s="15" t="s">
        <v>237</v>
      </c>
      <c r="E61" s="14" t="s">
        <v>184</v>
      </c>
      <c r="F61" s="16">
        <v>64.62</v>
      </c>
      <c r="G61" s="16">
        <v>22.24</v>
      </c>
      <c r="H61" s="14" t="s">
        <v>16</v>
      </c>
      <c r="I61" s="16">
        <v>27.44</v>
      </c>
      <c r="J61" s="16">
        <v>1773.17</v>
      </c>
    </row>
    <row r="62" spans="1:10" ht="31">
      <c r="A62" s="13" t="s">
        <v>153</v>
      </c>
      <c r="B62" s="14" t="s">
        <v>34</v>
      </c>
      <c r="C62" s="14" t="s">
        <v>64</v>
      </c>
      <c r="D62" s="15" t="s">
        <v>238</v>
      </c>
      <c r="E62" s="14" t="s">
        <v>163</v>
      </c>
      <c r="F62" s="16" t="s">
        <v>153</v>
      </c>
      <c r="G62" s="16">
        <v>123.52</v>
      </c>
      <c r="H62" s="14" t="s">
        <v>16</v>
      </c>
      <c r="I62" s="16">
        <v>152.4</v>
      </c>
      <c r="J62" s="16" t="s">
        <v>153</v>
      </c>
    </row>
    <row r="63" spans="1:10" ht="62">
      <c r="A63" s="13" t="s">
        <v>153</v>
      </c>
      <c r="B63" s="14" t="s">
        <v>34</v>
      </c>
      <c r="C63" s="14" t="s">
        <v>65</v>
      </c>
      <c r="D63" s="15" t="s">
        <v>239</v>
      </c>
      <c r="E63" s="14" t="s">
        <v>163</v>
      </c>
      <c r="F63" s="16" t="s">
        <v>153</v>
      </c>
      <c r="G63" s="16">
        <v>111.8</v>
      </c>
      <c r="H63" s="14" t="s">
        <v>16</v>
      </c>
      <c r="I63" s="16">
        <v>137.94</v>
      </c>
      <c r="J63" s="16" t="s">
        <v>153</v>
      </c>
    </row>
    <row r="64" spans="1:10" ht="124">
      <c r="A64" s="13" t="s">
        <v>240</v>
      </c>
      <c r="B64" s="14" t="s">
        <v>34</v>
      </c>
      <c r="C64" s="14" t="s">
        <v>66</v>
      </c>
      <c r="D64" s="15" t="s">
        <v>241</v>
      </c>
      <c r="E64" s="14" t="s">
        <v>161</v>
      </c>
      <c r="F64" s="16">
        <v>12</v>
      </c>
      <c r="G64" s="16">
        <v>328.09</v>
      </c>
      <c r="H64" s="14" t="s">
        <v>16</v>
      </c>
      <c r="I64" s="16">
        <v>404.8</v>
      </c>
      <c r="J64" s="16">
        <v>4857.6</v>
      </c>
    </row>
    <row r="65" spans="1:10" ht="93">
      <c r="A65" s="13" t="s">
        <v>242</v>
      </c>
      <c r="B65" s="14" t="s">
        <v>24</v>
      </c>
      <c r="C65" s="14" t="s">
        <v>67</v>
      </c>
      <c r="D65" s="15" t="s">
        <v>243</v>
      </c>
      <c r="E65" s="14" t="s">
        <v>163</v>
      </c>
      <c r="F65" s="16">
        <v>14.21</v>
      </c>
      <c r="G65" s="16">
        <v>27.5</v>
      </c>
      <c r="H65" s="14" t="s">
        <v>16</v>
      </c>
      <c r="I65" s="16">
        <v>33.93</v>
      </c>
      <c r="J65" s="16">
        <v>482.15</v>
      </c>
    </row>
    <row r="66" spans="1:10" ht="77.5">
      <c r="A66" s="13" t="s">
        <v>244</v>
      </c>
      <c r="B66" s="14" t="s">
        <v>24</v>
      </c>
      <c r="C66" s="14" t="s">
        <v>68</v>
      </c>
      <c r="D66" s="15" t="s">
        <v>245</v>
      </c>
      <c r="E66" s="14" t="s">
        <v>163</v>
      </c>
      <c r="F66" s="16">
        <v>96</v>
      </c>
      <c r="G66" s="16">
        <v>3</v>
      </c>
      <c r="H66" s="14" t="s">
        <v>16</v>
      </c>
      <c r="I66" s="16">
        <v>3.7</v>
      </c>
      <c r="J66" s="16">
        <v>355.2</v>
      </c>
    </row>
    <row r="67" spans="1:10" ht="77.5">
      <c r="A67" s="13" t="s">
        <v>246</v>
      </c>
      <c r="B67" s="14" t="s">
        <v>24</v>
      </c>
      <c r="C67" s="14" t="s">
        <v>69</v>
      </c>
      <c r="D67" s="15" t="s">
        <v>247</v>
      </c>
      <c r="E67" s="14" t="s">
        <v>163</v>
      </c>
      <c r="F67" s="16">
        <v>11</v>
      </c>
      <c r="G67" s="16">
        <v>152.46</v>
      </c>
      <c r="H67" s="14" t="s">
        <v>16</v>
      </c>
      <c r="I67" s="16">
        <v>188.11</v>
      </c>
      <c r="J67" s="16">
        <v>2069.21</v>
      </c>
    </row>
    <row r="68" spans="1:10" ht="15">
      <c r="A68" s="13" t="s">
        <v>248</v>
      </c>
      <c r="B68" s="14" t="s">
        <v>34</v>
      </c>
      <c r="C68" s="14" t="s">
        <v>70</v>
      </c>
      <c r="D68" s="15" t="s">
        <v>249</v>
      </c>
      <c r="E68" s="14" t="s">
        <v>205</v>
      </c>
      <c r="F68" s="16">
        <v>225.15</v>
      </c>
      <c r="G68" s="16">
        <v>14.78</v>
      </c>
      <c r="H68" s="14" t="s">
        <v>16</v>
      </c>
      <c r="I68" s="16">
        <v>18.24</v>
      </c>
      <c r="J68" s="16">
        <v>4106.74</v>
      </c>
    </row>
    <row r="69" spans="1:10" ht="46.5">
      <c r="A69" s="13" t="s">
        <v>250</v>
      </c>
      <c r="B69" s="14" t="s">
        <v>15</v>
      </c>
      <c r="C69" s="14" t="s">
        <v>71</v>
      </c>
      <c r="D69" s="15" t="s">
        <v>251</v>
      </c>
      <c r="E69" s="14" t="s">
        <v>161</v>
      </c>
      <c r="F69" s="16">
        <v>21</v>
      </c>
      <c r="G69" s="16">
        <v>1345.15</v>
      </c>
      <c r="H69" s="14" t="s">
        <v>16</v>
      </c>
      <c r="I69" s="16">
        <v>1659.65</v>
      </c>
      <c r="J69" s="16">
        <v>34852.65</v>
      </c>
    </row>
    <row r="70" spans="1:10" ht="46.5">
      <c r="A70" s="13" t="s">
        <v>252</v>
      </c>
      <c r="B70" s="14" t="s">
        <v>15</v>
      </c>
      <c r="C70" s="14" t="s">
        <v>72</v>
      </c>
      <c r="D70" s="15" t="s">
        <v>253</v>
      </c>
      <c r="E70" s="14" t="s">
        <v>163</v>
      </c>
      <c r="F70" s="16">
        <v>3.96</v>
      </c>
      <c r="G70" s="16">
        <v>59.02</v>
      </c>
      <c r="H70" s="14" t="s">
        <v>16</v>
      </c>
      <c r="I70" s="16">
        <v>72.82</v>
      </c>
      <c r="J70" s="16">
        <v>288.37</v>
      </c>
    </row>
    <row r="71" spans="1:10" ht="15">
      <c r="A71" s="17" t="s">
        <v>254</v>
      </c>
      <c r="B71" s="21"/>
      <c r="C71" s="21"/>
      <c r="D71" s="19" t="s">
        <v>73</v>
      </c>
      <c r="E71" s="21"/>
      <c r="F71" s="22"/>
      <c r="G71" s="22"/>
      <c r="H71" s="21"/>
      <c r="I71" s="22"/>
      <c r="J71" s="29">
        <v>2036195</v>
      </c>
    </row>
    <row r="72" spans="1:10" ht="15">
      <c r="A72" s="23" t="s">
        <v>255</v>
      </c>
      <c r="B72" s="24"/>
      <c r="C72" s="24"/>
      <c r="D72" s="25" t="s">
        <v>74</v>
      </c>
      <c r="E72" s="24"/>
      <c r="F72" s="26"/>
      <c r="G72" s="26"/>
      <c r="H72" s="24"/>
      <c r="I72" s="26"/>
      <c r="J72" s="30">
        <v>887069.45</v>
      </c>
    </row>
    <row r="73" spans="1:10" ht="31">
      <c r="A73" s="13" t="s">
        <v>256</v>
      </c>
      <c r="B73" s="14" t="s">
        <v>34</v>
      </c>
      <c r="C73" s="14" t="s">
        <v>75</v>
      </c>
      <c r="D73" s="15" t="s">
        <v>257</v>
      </c>
      <c r="E73" s="14" t="s">
        <v>258</v>
      </c>
      <c r="F73" s="16">
        <v>336.8</v>
      </c>
      <c r="G73" s="16">
        <v>9.55</v>
      </c>
      <c r="H73" s="14" t="s">
        <v>16</v>
      </c>
      <c r="I73" s="16">
        <v>11.78</v>
      </c>
      <c r="J73" s="16">
        <v>3967.5</v>
      </c>
    </row>
    <row r="74" spans="1:10" ht="31">
      <c r="A74" s="13" t="s">
        <v>259</v>
      </c>
      <c r="B74" s="14" t="s">
        <v>34</v>
      </c>
      <c r="C74" s="14" t="s">
        <v>76</v>
      </c>
      <c r="D74" s="15" t="s">
        <v>260</v>
      </c>
      <c r="E74" s="14" t="s">
        <v>227</v>
      </c>
      <c r="F74" s="16">
        <v>1019.07</v>
      </c>
      <c r="G74" s="16">
        <v>19.1</v>
      </c>
      <c r="H74" s="14" t="s">
        <v>16</v>
      </c>
      <c r="I74" s="16">
        <v>23.57</v>
      </c>
      <c r="J74" s="16">
        <v>24019.48</v>
      </c>
    </row>
    <row r="75" spans="1:10" ht="31">
      <c r="A75" s="13" t="s">
        <v>261</v>
      </c>
      <c r="B75" s="14" t="s">
        <v>34</v>
      </c>
      <c r="C75" s="14" t="s">
        <v>77</v>
      </c>
      <c r="D75" s="15" t="s">
        <v>262</v>
      </c>
      <c r="E75" s="14" t="s">
        <v>163</v>
      </c>
      <c r="F75" s="16">
        <v>407.19</v>
      </c>
      <c r="G75" s="16">
        <v>8.68</v>
      </c>
      <c r="H75" s="14" t="s">
        <v>16</v>
      </c>
      <c r="I75" s="16">
        <v>10.71</v>
      </c>
      <c r="J75" s="16">
        <v>4361</v>
      </c>
    </row>
    <row r="76" spans="1:10" ht="46.5">
      <c r="A76" s="13" t="s">
        <v>263</v>
      </c>
      <c r="B76" s="14" t="s">
        <v>15</v>
      </c>
      <c r="C76" s="14" t="s">
        <v>78</v>
      </c>
      <c r="D76" s="15" t="s">
        <v>264</v>
      </c>
      <c r="E76" s="14" t="s">
        <v>163</v>
      </c>
      <c r="F76" s="16">
        <v>4062.76</v>
      </c>
      <c r="G76" s="16">
        <v>69.85</v>
      </c>
      <c r="H76" s="14" t="s">
        <v>16</v>
      </c>
      <c r="I76" s="16">
        <v>86.18</v>
      </c>
      <c r="J76" s="16">
        <v>350128.66</v>
      </c>
    </row>
    <row r="77" spans="1:10" ht="31">
      <c r="A77" s="13" t="s">
        <v>265</v>
      </c>
      <c r="B77" s="14" t="s">
        <v>34</v>
      </c>
      <c r="C77" s="14" t="s">
        <v>79</v>
      </c>
      <c r="D77" s="15" t="s">
        <v>80</v>
      </c>
      <c r="E77" s="14" t="s">
        <v>81</v>
      </c>
      <c r="F77" s="16">
        <v>609.41</v>
      </c>
      <c r="G77" s="16">
        <v>124.35</v>
      </c>
      <c r="H77" s="14" t="s">
        <v>16</v>
      </c>
      <c r="I77" s="16">
        <v>153.42</v>
      </c>
      <c r="J77" s="16">
        <v>93495.68</v>
      </c>
    </row>
    <row r="78" spans="1:10" ht="46.5">
      <c r="A78" s="13" t="s">
        <v>266</v>
      </c>
      <c r="B78" s="14" t="s">
        <v>15</v>
      </c>
      <c r="C78" s="14" t="s">
        <v>82</v>
      </c>
      <c r="D78" s="15" t="s">
        <v>267</v>
      </c>
      <c r="E78" s="14" t="s">
        <v>81</v>
      </c>
      <c r="F78" s="16">
        <v>609.41</v>
      </c>
      <c r="G78" s="16">
        <v>13.09</v>
      </c>
      <c r="H78" s="14" t="s">
        <v>16</v>
      </c>
      <c r="I78" s="16">
        <v>16.15</v>
      </c>
      <c r="J78" s="16">
        <v>9841.97</v>
      </c>
    </row>
    <row r="79" spans="1:10" ht="46.5">
      <c r="A79" s="13" t="s">
        <v>268</v>
      </c>
      <c r="B79" s="14" t="s">
        <v>15</v>
      </c>
      <c r="C79" s="14" t="s">
        <v>57</v>
      </c>
      <c r="D79" s="15" t="s">
        <v>225</v>
      </c>
      <c r="E79" s="14" t="s">
        <v>163</v>
      </c>
      <c r="F79" s="16">
        <v>2146.69</v>
      </c>
      <c r="G79" s="16">
        <v>89.02</v>
      </c>
      <c r="H79" s="14" t="s">
        <v>16</v>
      </c>
      <c r="I79" s="16">
        <v>109.83</v>
      </c>
      <c r="J79" s="16">
        <v>235770.96</v>
      </c>
    </row>
    <row r="80" spans="1:10" ht="31">
      <c r="A80" s="13" t="s">
        <v>269</v>
      </c>
      <c r="B80" s="14" t="s">
        <v>15</v>
      </c>
      <c r="C80" s="14" t="s">
        <v>83</v>
      </c>
      <c r="D80" s="15" t="s">
        <v>270</v>
      </c>
      <c r="E80" s="14" t="s">
        <v>223</v>
      </c>
      <c r="F80" s="16">
        <v>13.32</v>
      </c>
      <c r="G80" s="16">
        <v>156.78</v>
      </c>
      <c r="H80" s="14" t="s">
        <v>16</v>
      </c>
      <c r="I80" s="16">
        <v>193.44</v>
      </c>
      <c r="J80" s="16">
        <v>2576.62</v>
      </c>
    </row>
    <row r="81" spans="1:10" ht="15">
      <c r="A81" s="13" t="s">
        <v>271</v>
      </c>
      <c r="B81" s="14" t="s">
        <v>15</v>
      </c>
      <c r="C81" s="14" t="s">
        <v>56</v>
      </c>
      <c r="D81" s="15" t="s">
        <v>222</v>
      </c>
      <c r="E81" s="14" t="s">
        <v>223</v>
      </c>
      <c r="F81" s="16">
        <v>52.26</v>
      </c>
      <c r="G81" s="16">
        <v>793.2</v>
      </c>
      <c r="H81" s="14" t="s">
        <v>16</v>
      </c>
      <c r="I81" s="16">
        <v>978.65</v>
      </c>
      <c r="J81" s="16">
        <v>51144.25</v>
      </c>
    </row>
    <row r="82" spans="1:10" ht="31">
      <c r="A82" s="13" t="s">
        <v>272</v>
      </c>
      <c r="B82" s="14" t="s">
        <v>15</v>
      </c>
      <c r="C82" s="14" t="s">
        <v>84</v>
      </c>
      <c r="D82" s="15" t="s">
        <v>273</v>
      </c>
      <c r="E82" s="14" t="s">
        <v>227</v>
      </c>
      <c r="F82" s="16">
        <v>706.55</v>
      </c>
      <c r="G82" s="16">
        <v>45.25</v>
      </c>
      <c r="H82" s="14" t="s">
        <v>16</v>
      </c>
      <c r="I82" s="16">
        <v>55.83</v>
      </c>
      <c r="J82" s="16">
        <v>39446.69</v>
      </c>
    </row>
    <row r="83" spans="1:10" ht="31">
      <c r="A83" s="13" t="s">
        <v>274</v>
      </c>
      <c r="B83" s="14" t="s">
        <v>15</v>
      </c>
      <c r="C83" s="14" t="s">
        <v>85</v>
      </c>
      <c r="D83" s="15" t="s">
        <v>275</v>
      </c>
      <c r="E83" s="14" t="s">
        <v>227</v>
      </c>
      <c r="F83" s="16">
        <v>375.72</v>
      </c>
      <c r="G83" s="16">
        <v>50.33</v>
      </c>
      <c r="H83" s="14" t="s">
        <v>16</v>
      </c>
      <c r="I83" s="16">
        <v>62.1</v>
      </c>
      <c r="J83" s="16">
        <v>23332.21</v>
      </c>
    </row>
    <row r="84" spans="1:10" ht="46.5">
      <c r="A84" s="13" t="s">
        <v>276</v>
      </c>
      <c r="B84" s="14" t="s">
        <v>24</v>
      </c>
      <c r="C84" s="14" t="s">
        <v>86</v>
      </c>
      <c r="D84" s="15" t="s">
        <v>277</v>
      </c>
      <c r="E84" s="14" t="s">
        <v>163</v>
      </c>
      <c r="F84" s="16">
        <v>165.57</v>
      </c>
      <c r="G84" s="16">
        <v>150.84</v>
      </c>
      <c r="H84" s="14" t="s">
        <v>16</v>
      </c>
      <c r="I84" s="16">
        <v>186.11</v>
      </c>
      <c r="J84" s="16">
        <v>30814.23</v>
      </c>
    </row>
    <row r="85" spans="1:10" ht="77.5">
      <c r="A85" s="13" t="s">
        <v>278</v>
      </c>
      <c r="B85" s="14" t="s">
        <v>24</v>
      </c>
      <c r="C85" s="14" t="s">
        <v>69</v>
      </c>
      <c r="D85" s="15" t="s">
        <v>247</v>
      </c>
      <c r="E85" s="14" t="s">
        <v>163</v>
      </c>
      <c r="F85" s="16">
        <v>16.38</v>
      </c>
      <c r="G85" s="16">
        <v>152.46</v>
      </c>
      <c r="H85" s="14" t="s">
        <v>16</v>
      </c>
      <c r="I85" s="16">
        <v>188.11</v>
      </c>
      <c r="J85" s="16">
        <v>3081.24</v>
      </c>
    </row>
    <row r="86" spans="1:10" ht="46.5">
      <c r="A86" s="13" t="s">
        <v>279</v>
      </c>
      <c r="B86" s="14" t="s">
        <v>15</v>
      </c>
      <c r="C86" s="14" t="s">
        <v>47</v>
      </c>
      <c r="D86" s="15" t="s">
        <v>208</v>
      </c>
      <c r="E86" s="14" t="s">
        <v>81</v>
      </c>
      <c r="F86" s="16">
        <v>408.03</v>
      </c>
      <c r="G86" s="16">
        <v>9.32</v>
      </c>
      <c r="H86" s="14" t="s">
        <v>16</v>
      </c>
      <c r="I86" s="16">
        <v>11.5</v>
      </c>
      <c r="J86" s="16">
        <v>4692.35</v>
      </c>
    </row>
    <row r="87" spans="1:10" ht="31">
      <c r="A87" s="13" t="s">
        <v>280</v>
      </c>
      <c r="B87" s="14" t="s">
        <v>15</v>
      </c>
      <c r="C87" s="14" t="s">
        <v>48</v>
      </c>
      <c r="D87" s="15" t="s">
        <v>210</v>
      </c>
      <c r="E87" s="14" t="s">
        <v>202</v>
      </c>
      <c r="F87" s="16">
        <v>2284.97</v>
      </c>
      <c r="G87" s="16">
        <v>3.69</v>
      </c>
      <c r="H87" s="14" t="s">
        <v>16</v>
      </c>
      <c r="I87" s="16">
        <v>4.55</v>
      </c>
      <c r="J87" s="16">
        <v>10396.61</v>
      </c>
    </row>
    <row r="88" spans="1:10" ht="15">
      <c r="A88" s="23" t="s">
        <v>281</v>
      </c>
      <c r="B88" s="24"/>
      <c r="C88" s="24"/>
      <c r="D88" s="25" t="s">
        <v>87</v>
      </c>
      <c r="E88" s="24"/>
      <c r="F88" s="26"/>
      <c r="G88" s="26"/>
      <c r="H88" s="24"/>
      <c r="I88" s="26"/>
      <c r="J88" s="30">
        <v>1149125.55</v>
      </c>
    </row>
    <row r="89" spans="1:10" ht="62">
      <c r="A89" s="13" t="s">
        <v>282</v>
      </c>
      <c r="B89" s="14" t="s">
        <v>15</v>
      </c>
      <c r="C89" s="14">
        <v>90100</v>
      </c>
      <c r="D89" s="15" t="s">
        <v>283</v>
      </c>
      <c r="E89" s="14" t="s">
        <v>81</v>
      </c>
      <c r="F89" s="16">
        <v>1135.59</v>
      </c>
      <c r="G89" s="16">
        <v>14.74</v>
      </c>
      <c r="H89" s="14" t="s">
        <v>16</v>
      </c>
      <c r="I89" s="16">
        <v>18.19</v>
      </c>
      <c r="J89" s="16">
        <v>20656.38</v>
      </c>
    </row>
    <row r="90" spans="1:10" ht="62">
      <c r="A90" s="13" t="s">
        <v>284</v>
      </c>
      <c r="B90" s="14" t="s">
        <v>15</v>
      </c>
      <c r="C90" s="14">
        <v>93361</v>
      </c>
      <c r="D90" s="15" t="s">
        <v>285</v>
      </c>
      <c r="E90" s="14" t="s">
        <v>81</v>
      </c>
      <c r="F90" s="16">
        <v>620</v>
      </c>
      <c r="G90" s="16">
        <v>20.88</v>
      </c>
      <c r="H90" s="14" t="s">
        <v>16</v>
      </c>
      <c r="I90" s="16">
        <v>25.76</v>
      </c>
      <c r="J90" s="16">
        <v>15971.2</v>
      </c>
    </row>
    <row r="91" spans="1:10" ht="31">
      <c r="A91" s="13" t="s">
        <v>286</v>
      </c>
      <c r="B91" s="14" t="s">
        <v>15</v>
      </c>
      <c r="C91" s="14" t="s">
        <v>88</v>
      </c>
      <c r="D91" s="15" t="s">
        <v>287</v>
      </c>
      <c r="E91" s="14" t="s">
        <v>163</v>
      </c>
      <c r="F91" s="16">
        <v>2029.44</v>
      </c>
      <c r="G91" s="16">
        <v>19.01</v>
      </c>
      <c r="H91" s="14" t="s">
        <v>16</v>
      </c>
      <c r="I91" s="16">
        <v>23.45</v>
      </c>
      <c r="J91" s="16">
        <v>47590.37</v>
      </c>
    </row>
    <row r="92" spans="1:10" ht="31">
      <c r="A92" s="13" t="s">
        <v>288</v>
      </c>
      <c r="B92" s="14" t="s">
        <v>15</v>
      </c>
      <c r="C92" s="14" t="s">
        <v>89</v>
      </c>
      <c r="D92" s="15" t="s">
        <v>289</v>
      </c>
      <c r="E92" s="14" t="s">
        <v>163</v>
      </c>
      <c r="F92" s="16">
        <v>502.42</v>
      </c>
      <c r="G92" s="16">
        <v>38.88</v>
      </c>
      <c r="H92" s="14" t="s">
        <v>16</v>
      </c>
      <c r="I92" s="16">
        <v>47.97</v>
      </c>
      <c r="J92" s="16">
        <v>24101.09</v>
      </c>
    </row>
    <row r="93" spans="1:10" ht="31">
      <c r="A93" s="13" t="s">
        <v>290</v>
      </c>
      <c r="B93" s="14" t="s">
        <v>24</v>
      </c>
      <c r="C93" s="14" t="s">
        <v>90</v>
      </c>
      <c r="D93" s="15" t="s">
        <v>291</v>
      </c>
      <c r="E93" s="14" t="s">
        <v>227</v>
      </c>
      <c r="F93" s="16">
        <v>604.61</v>
      </c>
      <c r="G93" s="16">
        <v>597</v>
      </c>
      <c r="H93" s="14" t="s">
        <v>16</v>
      </c>
      <c r="I93" s="16">
        <v>736.58</v>
      </c>
      <c r="J93" s="16">
        <v>445343.63</v>
      </c>
    </row>
    <row r="94" spans="1:10" ht="31">
      <c r="A94" s="13" t="s">
        <v>292</v>
      </c>
      <c r="B94" s="14" t="s">
        <v>24</v>
      </c>
      <c r="C94" s="14" t="s">
        <v>91</v>
      </c>
      <c r="D94" s="15" t="s">
        <v>293</v>
      </c>
      <c r="E94" s="14" t="s">
        <v>227</v>
      </c>
      <c r="F94" s="16">
        <v>265.76</v>
      </c>
      <c r="G94" s="16">
        <v>1161</v>
      </c>
      <c r="H94" s="14" t="s">
        <v>16</v>
      </c>
      <c r="I94" s="16">
        <v>1432.44</v>
      </c>
      <c r="J94" s="16">
        <v>380685.25</v>
      </c>
    </row>
    <row r="95" spans="1:10" ht="31">
      <c r="A95" s="13" t="s">
        <v>153</v>
      </c>
      <c r="B95" s="14" t="s">
        <v>24</v>
      </c>
      <c r="C95" s="14" t="s">
        <v>92</v>
      </c>
      <c r="D95" s="15" t="s">
        <v>294</v>
      </c>
      <c r="E95" s="14" t="s">
        <v>227</v>
      </c>
      <c r="F95" s="16">
        <v>0</v>
      </c>
      <c r="G95" s="16">
        <v>551.05</v>
      </c>
      <c r="H95" s="14" t="s">
        <v>16</v>
      </c>
      <c r="I95" s="16">
        <v>679.89</v>
      </c>
      <c r="J95" s="16">
        <v>0</v>
      </c>
    </row>
    <row r="96" spans="1:10" ht="62">
      <c r="A96" s="13" t="s">
        <v>295</v>
      </c>
      <c r="B96" s="14" t="s">
        <v>15</v>
      </c>
      <c r="C96" s="14" t="s">
        <v>93</v>
      </c>
      <c r="D96" s="15" t="s">
        <v>296</v>
      </c>
      <c r="E96" s="14" t="s">
        <v>227</v>
      </c>
      <c r="F96" s="16">
        <v>604.61</v>
      </c>
      <c r="G96" s="16">
        <v>32.22</v>
      </c>
      <c r="H96" s="14" t="s">
        <v>16</v>
      </c>
      <c r="I96" s="16">
        <v>39.75</v>
      </c>
      <c r="J96" s="16">
        <v>24033.25</v>
      </c>
    </row>
    <row r="97" spans="1:10" ht="62">
      <c r="A97" s="13" t="s">
        <v>153</v>
      </c>
      <c r="B97" s="14" t="s">
        <v>15</v>
      </c>
      <c r="C97" s="14" t="s">
        <v>94</v>
      </c>
      <c r="D97" s="15" t="s">
        <v>297</v>
      </c>
      <c r="E97" s="14" t="s">
        <v>227</v>
      </c>
      <c r="F97" s="16">
        <v>0</v>
      </c>
      <c r="G97" s="16">
        <v>31.4</v>
      </c>
      <c r="H97" s="14" t="s">
        <v>16</v>
      </c>
      <c r="I97" s="16">
        <v>38.74</v>
      </c>
      <c r="J97" s="16">
        <v>0</v>
      </c>
    </row>
    <row r="98" spans="1:10" ht="62">
      <c r="A98" s="13" t="s">
        <v>298</v>
      </c>
      <c r="B98" s="14" t="s">
        <v>15</v>
      </c>
      <c r="C98" s="14" t="s">
        <v>95</v>
      </c>
      <c r="D98" s="15" t="s">
        <v>299</v>
      </c>
      <c r="E98" s="14" t="s">
        <v>227</v>
      </c>
      <c r="F98" s="16">
        <v>265.76</v>
      </c>
      <c r="G98" s="16">
        <v>38.02</v>
      </c>
      <c r="H98" s="14" t="s">
        <v>16</v>
      </c>
      <c r="I98" s="16">
        <v>46.91</v>
      </c>
      <c r="J98" s="16">
        <v>12466.8</v>
      </c>
    </row>
    <row r="99" spans="1:10" ht="46.5">
      <c r="A99" s="13" t="s">
        <v>300</v>
      </c>
      <c r="B99" s="14" t="s">
        <v>15</v>
      </c>
      <c r="C99" s="14" t="s">
        <v>96</v>
      </c>
      <c r="D99" s="15" t="s">
        <v>301</v>
      </c>
      <c r="E99" s="14" t="s">
        <v>161</v>
      </c>
      <c r="F99" s="16">
        <v>70</v>
      </c>
      <c r="G99" s="16">
        <v>1146.46</v>
      </c>
      <c r="H99" s="14" t="s">
        <v>16</v>
      </c>
      <c r="I99" s="16">
        <v>1414.5</v>
      </c>
      <c r="J99" s="16">
        <v>99015</v>
      </c>
    </row>
    <row r="100" spans="1:10" ht="31">
      <c r="A100" s="13" t="s">
        <v>302</v>
      </c>
      <c r="B100" s="14" t="s">
        <v>15</v>
      </c>
      <c r="C100" s="14" t="s">
        <v>97</v>
      </c>
      <c r="D100" s="15" t="s">
        <v>303</v>
      </c>
      <c r="E100" s="14" t="s">
        <v>304</v>
      </c>
      <c r="F100" s="16">
        <v>20</v>
      </c>
      <c r="G100" s="16">
        <v>1384.13</v>
      </c>
      <c r="H100" s="14" t="s">
        <v>16</v>
      </c>
      <c r="I100" s="16">
        <v>1707.74</v>
      </c>
      <c r="J100" s="16">
        <v>34154.8</v>
      </c>
    </row>
    <row r="101" spans="1:10" ht="46.5">
      <c r="A101" s="13" t="s">
        <v>305</v>
      </c>
      <c r="B101" s="14" t="s">
        <v>31</v>
      </c>
      <c r="C101" s="14" t="s">
        <v>98</v>
      </c>
      <c r="D101" s="15" t="s">
        <v>306</v>
      </c>
      <c r="E101" s="14" t="s">
        <v>307</v>
      </c>
      <c r="F101" s="16">
        <v>24</v>
      </c>
      <c r="G101" s="16">
        <v>746.75</v>
      </c>
      <c r="H101" s="14" t="s">
        <v>16</v>
      </c>
      <c r="I101" s="16">
        <v>921.34</v>
      </c>
      <c r="J101" s="16">
        <v>22112.16</v>
      </c>
    </row>
    <row r="102" spans="1:10" ht="46.5">
      <c r="A102" s="13" t="s">
        <v>308</v>
      </c>
      <c r="B102" s="14" t="s">
        <v>15</v>
      </c>
      <c r="C102" s="14" t="s">
        <v>99</v>
      </c>
      <c r="D102" s="15" t="s">
        <v>309</v>
      </c>
      <c r="E102" s="14" t="s">
        <v>304</v>
      </c>
      <c r="F102" s="16">
        <v>4</v>
      </c>
      <c r="G102" s="16">
        <v>2205.38</v>
      </c>
      <c r="H102" s="14" t="s">
        <v>16</v>
      </c>
      <c r="I102" s="16">
        <v>2721</v>
      </c>
      <c r="J102" s="16">
        <v>10884</v>
      </c>
    </row>
    <row r="103" spans="1:10" ht="31">
      <c r="A103" s="13" t="s">
        <v>310</v>
      </c>
      <c r="B103" s="14" t="s">
        <v>15</v>
      </c>
      <c r="C103" s="14" t="s">
        <v>49</v>
      </c>
      <c r="D103" s="15" t="s">
        <v>211</v>
      </c>
      <c r="E103" s="14" t="s">
        <v>205</v>
      </c>
      <c r="F103" s="16">
        <v>30</v>
      </c>
      <c r="G103" s="16">
        <v>184.45</v>
      </c>
      <c r="H103" s="14" t="s">
        <v>16</v>
      </c>
      <c r="I103" s="16">
        <v>227.57</v>
      </c>
      <c r="J103" s="16">
        <v>6827.1</v>
      </c>
    </row>
    <row r="104" spans="1:10" ht="31">
      <c r="A104" s="13" t="s">
        <v>311</v>
      </c>
      <c r="B104" s="14" t="s">
        <v>24</v>
      </c>
      <c r="C104" s="14" t="s">
        <v>100</v>
      </c>
      <c r="D104" s="15" t="s">
        <v>211</v>
      </c>
      <c r="E104" s="14" t="s">
        <v>163</v>
      </c>
      <c r="F104" s="16">
        <v>150.19</v>
      </c>
      <c r="G104" s="16">
        <v>8.26</v>
      </c>
      <c r="H104" s="14" t="s">
        <v>16</v>
      </c>
      <c r="I104" s="16">
        <v>10.19</v>
      </c>
      <c r="J104" s="16">
        <v>1530.44</v>
      </c>
    </row>
    <row r="105" spans="1:10" ht="62">
      <c r="A105" s="13" t="s">
        <v>312</v>
      </c>
      <c r="B105" s="14" t="s">
        <v>31</v>
      </c>
      <c r="C105" s="14" t="s">
        <v>101</v>
      </c>
      <c r="D105" s="15" t="s">
        <v>313</v>
      </c>
      <c r="E105" s="14" t="s">
        <v>314</v>
      </c>
      <c r="F105" s="16">
        <v>1584</v>
      </c>
      <c r="G105" s="16">
        <v>1.92</v>
      </c>
      <c r="H105" s="14" t="s">
        <v>16</v>
      </c>
      <c r="I105" s="16">
        <v>2.37</v>
      </c>
      <c r="J105" s="16">
        <v>3754.08</v>
      </c>
    </row>
    <row r="106" spans="1:10" ht="15">
      <c r="A106" s="17" t="s">
        <v>315</v>
      </c>
      <c r="B106" s="21"/>
      <c r="C106" s="21"/>
      <c r="D106" s="19" t="s">
        <v>102</v>
      </c>
      <c r="E106" s="21"/>
      <c r="F106" s="22"/>
      <c r="G106" s="22"/>
      <c r="H106" s="21"/>
      <c r="I106" s="22"/>
      <c r="J106" s="29">
        <v>324296.02</v>
      </c>
    </row>
    <row r="107" spans="1:10" ht="15">
      <c r="A107" s="23" t="s">
        <v>316</v>
      </c>
      <c r="B107" s="24"/>
      <c r="C107" s="24"/>
      <c r="D107" s="25" t="s">
        <v>103</v>
      </c>
      <c r="E107" s="24"/>
      <c r="F107" s="26"/>
      <c r="G107" s="26"/>
      <c r="H107" s="24"/>
      <c r="I107" s="26"/>
      <c r="J107" s="30">
        <v>23347.49</v>
      </c>
    </row>
    <row r="108" spans="1:10" ht="31">
      <c r="A108" s="13" t="s">
        <v>317</v>
      </c>
      <c r="B108" s="14" t="s">
        <v>34</v>
      </c>
      <c r="C108" s="14" t="s">
        <v>75</v>
      </c>
      <c r="D108" s="15" t="s">
        <v>257</v>
      </c>
      <c r="E108" s="14" t="s">
        <v>258</v>
      </c>
      <c r="F108" s="16">
        <v>222.46</v>
      </c>
      <c r="G108" s="16">
        <v>9.55</v>
      </c>
      <c r="H108" s="14" t="s">
        <v>16</v>
      </c>
      <c r="I108" s="16">
        <v>11.78</v>
      </c>
      <c r="J108" s="16">
        <v>2620.58</v>
      </c>
    </row>
    <row r="109" spans="1:10" ht="46.5">
      <c r="A109" s="13" t="s">
        <v>318</v>
      </c>
      <c r="B109" s="14" t="s">
        <v>15</v>
      </c>
      <c r="C109" s="14" t="s">
        <v>47</v>
      </c>
      <c r="D109" s="15" t="s">
        <v>208</v>
      </c>
      <c r="E109" s="14" t="s">
        <v>81</v>
      </c>
      <c r="F109" s="16">
        <v>560.49</v>
      </c>
      <c r="G109" s="16">
        <v>9.32</v>
      </c>
      <c r="H109" s="14" t="s">
        <v>16</v>
      </c>
      <c r="I109" s="16">
        <v>11.5</v>
      </c>
      <c r="J109" s="16">
        <v>6445.64</v>
      </c>
    </row>
    <row r="110" spans="1:10" ht="31">
      <c r="A110" s="13" t="s">
        <v>153</v>
      </c>
      <c r="B110" s="14" t="s">
        <v>15</v>
      </c>
      <c r="C110" s="14" t="s">
        <v>44</v>
      </c>
      <c r="D110" s="15" t="s">
        <v>201</v>
      </c>
      <c r="E110" s="14" t="s">
        <v>202</v>
      </c>
      <c r="F110" s="16">
        <v>0</v>
      </c>
      <c r="G110" s="16">
        <v>2.89</v>
      </c>
      <c r="H110" s="14" t="s">
        <v>16</v>
      </c>
      <c r="I110" s="16">
        <v>3.57</v>
      </c>
      <c r="J110" s="16">
        <v>0</v>
      </c>
    </row>
    <row r="111" spans="1:10" ht="31">
      <c r="A111" s="13" t="s">
        <v>319</v>
      </c>
      <c r="B111" s="14" t="s">
        <v>15</v>
      </c>
      <c r="C111" s="14" t="s">
        <v>48</v>
      </c>
      <c r="D111" s="15" t="s">
        <v>210</v>
      </c>
      <c r="E111" s="14" t="s">
        <v>202</v>
      </c>
      <c r="F111" s="16">
        <v>3138.74</v>
      </c>
      <c r="G111" s="16">
        <v>3.69</v>
      </c>
      <c r="H111" s="14" t="s">
        <v>16</v>
      </c>
      <c r="I111" s="16">
        <v>4.55</v>
      </c>
      <c r="J111" s="16">
        <v>14281.27</v>
      </c>
    </row>
    <row r="112" spans="1:10" ht="15">
      <c r="A112" s="17" t="s">
        <v>320</v>
      </c>
      <c r="B112" s="21"/>
      <c r="C112" s="21"/>
      <c r="D112" s="19" t="s">
        <v>104</v>
      </c>
      <c r="E112" s="21"/>
      <c r="F112" s="22"/>
      <c r="G112" s="22"/>
      <c r="H112" s="21"/>
      <c r="I112" s="22"/>
      <c r="J112" s="29">
        <v>300948.53</v>
      </c>
    </row>
    <row r="113" spans="1:10" ht="15">
      <c r="A113" s="13" t="s">
        <v>153</v>
      </c>
      <c r="B113" s="14" t="s">
        <v>15</v>
      </c>
      <c r="C113" s="14" t="s">
        <v>56</v>
      </c>
      <c r="D113" s="15" t="s">
        <v>222</v>
      </c>
      <c r="E113" s="14" t="s">
        <v>223</v>
      </c>
      <c r="F113" s="16">
        <v>0</v>
      </c>
      <c r="G113" s="16">
        <v>793.2</v>
      </c>
      <c r="H113" s="14" t="s">
        <v>16</v>
      </c>
      <c r="I113" s="16">
        <v>978.65</v>
      </c>
      <c r="J113" s="16">
        <v>0</v>
      </c>
    </row>
    <row r="114" spans="1:10" ht="62">
      <c r="A114" s="13" t="s">
        <v>321</v>
      </c>
      <c r="B114" s="14" t="s">
        <v>34</v>
      </c>
      <c r="C114" s="14" t="s">
        <v>105</v>
      </c>
      <c r="D114" s="15" t="s">
        <v>322</v>
      </c>
      <c r="E114" s="14" t="s">
        <v>227</v>
      </c>
      <c r="F114" s="16">
        <v>229.43</v>
      </c>
      <c r="G114" s="16">
        <v>74.01</v>
      </c>
      <c r="H114" s="14" t="s">
        <v>16</v>
      </c>
      <c r="I114" s="16">
        <v>91.31</v>
      </c>
      <c r="J114" s="16">
        <v>20949.25</v>
      </c>
    </row>
    <row r="115" spans="1:10" ht="46.5">
      <c r="A115" s="13" t="s">
        <v>323</v>
      </c>
      <c r="B115" s="14" t="s">
        <v>15</v>
      </c>
      <c r="C115" s="14" t="s">
        <v>106</v>
      </c>
      <c r="D115" s="15" t="s">
        <v>324</v>
      </c>
      <c r="E115" s="14" t="s">
        <v>205</v>
      </c>
      <c r="F115" s="16">
        <v>2030.01</v>
      </c>
      <c r="G115" s="16">
        <v>111.79</v>
      </c>
      <c r="H115" s="14" t="s">
        <v>16</v>
      </c>
      <c r="I115" s="16">
        <v>137.93</v>
      </c>
      <c r="J115" s="16">
        <v>279999.28</v>
      </c>
    </row>
    <row r="116" spans="1:10" ht="15">
      <c r="A116" s="17" t="s">
        <v>325</v>
      </c>
      <c r="B116" s="21"/>
      <c r="C116" s="21"/>
      <c r="D116" s="19" t="s">
        <v>107</v>
      </c>
      <c r="E116" s="21"/>
      <c r="F116" s="22"/>
      <c r="G116" s="22"/>
      <c r="H116" s="21"/>
      <c r="I116" s="22"/>
      <c r="J116" s="29">
        <v>199996.65</v>
      </c>
    </row>
    <row r="117" spans="1:10" ht="31">
      <c r="A117" s="13" t="s">
        <v>326</v>
      </c>
      <c r="B117" s="14" t="s">
        <v>15</v>
      </c>
      <c r="C117" s="14">
        <v>96985</v>
      </c>
      <c r="D117" s="15" t="s">
        <v>327</v>
      </c>
      <c r="E117" s="14" t="s">
        <v>161</v>
      </c>
      <c r="F117" s="16">
        <v>10</v>
      </c>
      <c r="G117" s="16">
        <v>73.48</v>
      </c>
      <c r="H117" s="14" t="s">
        <v>16</v>
      </c>
      <c r="I117" s="16">
        <v>90.66</v>
      </c>
      <c r="J117" s="16">
        <v>906.6</v>
      </c>
    </row>
    <row r="118" spans="1:10" ht="46.5">
      <c r="A118" s="13" t="s">
        <v>328</v>
      </c>
      <c r="B118" s="14" t="s">
        <v>15</v>
      </c>
      <c r="C118" s="14" t="s">
        <v>108</v>
      </c>
      <c r="D118" s="15" t="s">
        <v>329</v>
      </c>
      <c r="E118" s="14" t="s">
        <v>227</v>
      </c>
      <c r="F118" s="16">
        <v>967</v>
      </c>
      <c r="G118" s="16">
        <v>12.55</v>
      </c>
      <c r="H118" s="14" t="s">
        <v>16</v>
      </c>
      <c r="I118" s="16">
        <v>15.48</v>
      </c>
      <c r="J118" s="16">
        <v>14969.16</v>
      </c>
    </row>
    <row r="119" spans="1:10" ht="31">
      <c r="A119" s="13" t="s">
        <v>330</v>
      </c>
      <c r="B119" s="14" t="s">
        <v>15</v>
      </c>
      <c r="C119" s="14">
        <v>91927</v>
      </c>
      <c r="D119" s="15" t="s">
        <v>331</v>
      </c>
      <c r="E119" s="14" t="s">
        <v>227</v>
      </c>
      <c r="F119" s="16">
        <v>2156</v>
      </c>
      <c r="G119" s="16">
        <v>4.71</v>
      </c>
      <c r="H119" s="14" t="s">
        <v>16</v>
      </c>
      <c r="I119" s="16">
        <v>5.81</v>
      </c>
      <c r="J119" s="16">
        <v>12526.36</v>
      </c>
    </row>
    <row r="120" spans="1:10" ht="31">
      <c r="A120" s="13" t="s">
        <v>332</v>
      </c>
      <c r="B120" s="14" t="s">
        <v>15</v>
      </c>
      <c r="C120" s="14">
        <v>91928</v>
      </c>
      <c r="D120" s="15" t="s">
        <v>333</v>
      </c>
      <c r="E120" s="14" t="s">
        <v>227</v>
      </c>
      <c r="F120" s="16">
        <v>2959</v>
      </c>
      <c r="G120" s="16">
        <v>6.43</v>
      </c>
      <c r="H120" s="14" t="s">
        <v>16</v>
      </c>
      <c r="I120" s="16">
        <v>7.93</v>
      </c>
      <c r="J120" s="16">
        <v>23464.87</v>
      </c>
    </row>
    <row r="121" spans="1:10" ht="31">
      <c r="A121" s="13" t="s">
        <v>334</v>
      </c>
      <c r="B121" s="14" t="s">
        <v>15</v>
      </c>
      <c r="C121" s="14">
        <v>91930</v>
      </c>
      <c r="D121" s="15" t="s">
        <v>335</v>
      </c>
      <c r="E121" s="14" t="s">
        <v>227</v>
      </c>
      <c r="F121" s="16">
        <v>1353</v>
      </c>
      <c r="G121" s="16">
        <v>8.86</v>
      </c>
      <c r="H121" s="14" t="s">
        <v>16</v>
      </c>
      <c r="I121" s="16">
        <v>10.93</v>
      </c>
      <c r="J121" s="16">
        <v>14788.29</v>
      </c>
    </row>
    <row r="122" spans="1:10" ht="31">
      <c r="A122" s="13" t="s">
        <v>336</v>
      </c>
      <c r="B122" s="14" t="s">
        <v>15</v>
      </c>
      <c r="C122" s="14" t="s">
        <v>109</v>
      </c>
      <c r="D122" s="15" t="s">
        <v>337</v>
      </c>
      <c r="E122" s="14" t="s">
        <v>161</v>
      </c>
      <c r="F122" s="16">
        <v>14</v>
      </c>
      <c r="G122" s="16">
        <v>56.2</v>
      </c>
      <c r="H122" s="14" t="s">
        <v>16</v>
      </c>
      <c r="I122" s="16">
        <v>69.34</v>
      </c>
      <c r="J122" s="16">
        <v>970.76</v>
      </c>
    </row>
    <row r="123" spans="1:10" ht="31">
      <c r="A123" s="13" t="s">
        <v>338</v>
      </c>
      <c r="B123" s="14" t="s">
        <v>31</v>
      </c>
      <c r="C123" s="14">
        <v>39465</v>
      </c>
      <c r="D123" s="15" t="s">
        <v>339</v>
      </c>
      <c r="E123" s="14" t="s">
        <v>307</v>
      </c>
      <c r="F123" s="16">
        <v>1</v>
      </c>
      <c r="G123" s="16">
        <v>62.97</v>
      </c>
      <c r="H123" s="14" t="s">
        <v>16</v>
      </c>
      <c r="I123" s="16">
        <v>77.69</v>
      </c>
      <c r="J123" s="16">
        <v>77.69</v>
      </c>
    </row>
    <row r="124" spans="1:10" ht="46.5">
      <c r="A124" s="13" t="s">
        <v>340</v>
      </c>
      <c r="B124" s="14" t="s">
        <v>15</v>
      </c>
      <c r="C124" s="14" t="s">
        <v>110</v>
      </c>
      <c r="D124" s="15" t="s">
        <v>341</v>
      </c>
      <c r="E124" s="14" t="s">
        <v>161</v>
      </c>
      <c r="F124" s="16">
        <v>1</v>
      </c>
      <c r="G124" s="16">
        <v>660.93</v>
      </c>
      <c r="H124" s="14" t="s">
        <v>16</v>
      </c>
      <c r="I124" s="16">
        <v>815.46</v>
      </c>
      <c r="J124" s="16">
        <v>815.46</v>
      </c>
    </row>
    <row r="125" spans="1:10" ht="15">
      <c r="A125" s="13" t="s">
        <v>153</v>
      </c>
      <c r="B125" s="14" t="s">
        <v>31</v>
      </c>
      <c r="C125" s="14">
        <v>39389</v>
      </c>
      <c r="D125" s="15" t="s">
        <v>342</v>
      </c>
      <c r="E125" s="14" t="s">
        <v>307</v>
      </c>
      <c r="F125" s="16">
        <v>0</v>
      </c>
      <c r="G125" s="16">
        <v>19.69</v>
      </c>
      <c r="H125" s="14" t="s">
        <v>16</v>
      </c>
      <c r="I125" s="16">
        <v>24.29</v>
      </c>
      <c r="J125" s="16">
        <v>0</v>
      </c>
    </row>
    <row r="126" spans="1:10" ht="31">
      <c r="A126" s="13" t="s">
        <v>343</v>
      </c>
      <c r="B126" s="14" t="s">
        <v>34</v>
      </c>
      <c r="C126" s="14" t="s">
        <v>111</v>
      </c>
      <c r="D126" s="15" t="s">
        <v>344</v>
      </c>
      <c r="E126" s="14" t="s">
        <v>307</v>
      </c>
      <c r="F126" s="16">
        <v>21</v>
      </c>
      <c r="G126" s="16">
        <v>1272.5</v>
      </c>
      <c r="H126" s="14" t="s">
        <v>16</v>
      </c>
      <c r="I126" s="16">
        <v>1570.01</v>
      </c>
      <c r="J126" s="16">
        <v>32970.21</v>
      </c>
    </row>
    <row r="127" spans="1:10" ht="15">
      <c r="A127" s="13" t="s">
        <v>345</v>
      </c>
      <c r="B127" s="14" t="s">
        <v>34</v>
      </c>
      <c r="C127" s="14" t="s">
        <v>112</v>
      </c>
      <c r="D127" s="15" t="s">
        <v>346</v>
      </c>
      <c r="E127" s="14" t="s">
        <v>307</v>
      </c>
      <c r="F127" s="16">
        <v>14</v>
      </c>
      <c r="G127" s="16">
        <v>124.34</v>
      </c>
      <c r="H127" s="14" t="s">
        <v>16</v>
      </c>
      <c r="I127" s="16">
        <v>153.41</v>
      </c>
      <c r="J127" s="16">
        <v>2147.74</v>
      </c>
    </row>
    <row r="128" spans="1:10" ht="62">
      <c r="A128" s="13" t="s">
        <v>347</v>
      </c>
      <c r="B128" s="14" t="s">
        <v>34</v>
      </c>
      <c r="C128" s="14" t="s">
        <v>113</v>
      </c>
      <c r="D128" s="15" t="s">
        <v>348</v>
      </c>
      <c r="E128" s="14" t="s">
        <v>307</v>
      </c>
      <c r="F128" s="16">
        <v>45</v>
      </c>
      <c r="G128" s="16">
        <v>159.69</v>
      </c>
      <c r="H128" s="14" t="s">
        <v>16</v>
      </c>
      <c r="I128" s="16">
        <v>197.03</v>
      </c>
      <c r="J128" s="16">
        <v>8866.35</v>
      </c>
    </row>
    <row r="129" spans="1:10" ht="77.5">
      <c r="A129" s="13" t="s">
        <v>349</v>
      </c>
      <c r="B129" s="14" t="s">
        <v>34</v>
      </c>
      <c r="C129" s="14" t="s">
        <v>114</v>
      </c>
      <c r="D129" s="15" t="s">
        <v>350</v>
      </c>
      <c r="E129" s="14" t="s">
        <v>307</v>
      </c>
      <c r="F129" s="16">
        <v>45</v>
      </c>
      <c r="G129" s="16">
        <v>385.31</v>
      </c>
      <c r="H129" s="14" t="s">
        <v>16</v>
      </c>
      <c r="I129" s="16">
        <v>475.4</v>
      </c>
      <c r="J129" s="16">
        <v>21393</v>
      </c>
    </row>
    <row r="130" spans="1:10" ht="46.5">
      <c r="A130" s="13" t="s">
        <v>351</v>
      </c>
      <c r="B130" s="14" t="s">
        <v>34</v>
      </c>
      <c r="C130" s="14" t="s">
        <v>115</v>
      </c>
      <c r="D130" s="15" t="s">
        <v>352</v>
      </c>
      <c r="E130" s="14" t="s">
        <v>307</v>
      </c>
      <c r="F130" s="16">
        <v>21</v>
      </c>
      <c r="G130" s="16">
        <v>170.75</v>
      </c>
      <c r="H130" s="14" t="s">
        <v>16</v>
      </c>
      <c r="I130" s="16">
        <v>210.67</v>
      </c>
      <c r="J130" s="16">
        <v>4424.07</v>
      </c>
    </row>
    <row r="131" spans="1:10" ht="15">
      <c r="A131" s="13" t="s">
        <v>353</v>
      </c>
      <c r="B131" s="14" t="s">
        <v>15</v>
      </c>
      <c r="C131" s="14" t="s">
        <v>116</v>
      </c>
      <c r="D131" s="15" t="s">
        <v>354</v>
      </c>
      <c r="E131" s="14" t="s">
        <v>304</v>
      </c>
      <c r="F131" s="16">
        <v>25</v>
      </c>
      <c r="G131" s="16">
        <v>39.77</v>
      </c>
      <c r="H131" s="14" t="s">
        <v>16</v>
      </c>
      <c r="I131" s="16">
        <v>49.07</v>
      </c>
      <c r="J131" s="16">
        <v>1226.75</v>
      </c>
    </row>
    <row r="132" spans="1:10" ht="15">
      <c r="A132" s="13" t="s">
        <v>355</v>
      </c>
      <c r="B132" s="14" t="s">
        <v>15</v>
      </c>
      <c r="C132" s="14" t="s">
        <v>117</v>
      </c>
      <c r="D132" s="15" t="s">
        <v>356</v>
      </c>
      <c r="E132" s="14" t="s">
        <v>304</v>
      </c>
      <c r="F132" s="16">
        <v>45</v>
      </c>
      <c r="G132" s="16">
        <v>250.64</v>
      </c>
      <c r="H132" s="14" t="s">
        <v>16</v>
      </c>
      <c r="I132" s="16">
        <v>309.24</v>
      </c>
      <c r="J132" s="16">
        <v>13915.8</v>
      </c>
    </row>
    <row r="133" spans="1:10" ht="15">
      <c r="A133" s="13" t="s">
        <v>357</v>
      </c>
      <c r="B133" s="14" t="s">
        <v>15</v>
      </c>
      <c r="C133" s="14" t="s">
        <v>118</v>
      </c>
      <c r="D133" s="15" t="s">
        <v>358</v>
      </c>
      <c r="E133" s="14" t="s">
        <v>227</v>
      </c>
      <c r="F133" s="16">
        <v>322.14</v>
      </c>
      <c r="G133" s="16">
        <v>16.86</v>
      </c>
      <c r="H133" s="14" t="s">
        <v>16</v>
      </c>
      <c r="I133" s="16">
        <v>20.8</v>
      </c>
      <c r="J133" s="16">
        <v>6700.51</v>
      </c>
    </row>
    <row r="134" spans="1:10" ht="15">
      <c r="A134" s="13" t="s">
        <v>359</v>
      </c>
      <c r="B134" s="14" t="s">
        <v>31</v>
      </c>
      <c r="C134" s="14">
        <v>39389</v>
      </c>
      <c r="D134" s="15" t="s">
        <v>342</v>
      </c>
      <c r="E134" s="14" t="s">
        <v>307</v>
      </c>
      <c r="F134" s="16">
        <v>19</v>
      </c>
      <c r="G134" s="16">
        <v>19.69</v>
      </c>
      <c r="H134" s="14" t="s">
        <v>16</v>
      </c>
      <c r="I134" s="16">
        <v>24.29</v>
      </c>
      <c r="J134" s="16">
        <v>461.51</v>
      </c>
    </row>
    <row r="135" spans="1:10" ht="31">
      <c r="A135" s="13" t="s">
        <v>153</v>
      </c>
      <c r="B135" s="14" t="s">
        <v>24</v>
      </c>
      <c r="C135" s="14" t="s">
        <v>119</v>
      </c>
      <c r="D135" s="15" t="s">
        <v>360</v>
      </c>
      <c r="E135" s="14" t="s">
        <v>307</v>
      </c>
      <c r="F135" s="16">
        <v>0</v>
      </c>
      <c r="G135" s="16">
        <v>60.09</v>
      </c>
      <c r="H135" s="14" t="s">
        <v>16</v>
      </c>
      <c r="I135" s="16">
        <v>74.14</v>
      </c>
      <c r="J135" s="16">
        <v>0</v>
      </c>
    </row>
    <row r="136" spans="1:10" ht="46.5">
      <c r="A136" s="13" t="s">
        <v>361</v>
      </c>
      <c r="B136" s="14" t="s">
        <v>24</v>
      </c>
      <c r="C136" s="14" t="s">
        <v>120</v>
      </c>
      <c r="D136" s="15" t="s">
        <v>362</v>
      </c>
      <c r="E136" s="14" t="s">
        <v>307</v>
      </c>
      <c r="F136" s="16">
        <v>21</v>
      </c>
      <c r="G136" s="16">
        <v>174.99</v>
      </c>
      <c r="H136" s="14" t="s">
        <v>16</v>
      </c>
      <c r="I136" s="16">
        <v>215.9</v>
      </c>
      <c r="J136" s="16">
        <v>4533.9</v>
      </c>
    </row>
    <row r="137" spans="1:10" ht="46.5">
      <c r="A137" s="13" t="s">
        <v>363</v>
      </c>
      <c r="B137" s="14" t="s">
        <v>15</v>
      </c>
      <c r="C137" s="14" t="s">
        <v>121</v>
      </c>
      <c r="D137" s="15" t="s">
        <v>364</v>
      </c>
      <c r="E137" s="14" t="s">
        <v>365</v>
      </c>
      <c r="F137" s="16">
        <v>42</v>
      </c>
      <c r="G137" s="16">
        <v>263.54</v>
      </c>
      <c r="H137" s="14" t="s">
        <v>16</v>
      </c>
      <c r="I137" s="16">
        <v>325.16</v>
      </c>
      <c r="J137" s="16">
        <v>13656.72</v>
      </c>
    </row>
    <row r="138" spans="1:10" ht="46.5">
      <c r="A138" s="13" t="s">
        <v>366</v>
      </c>
      <c r="B138" s="14" t="s">
        <v>15</v>
      </c>
      <c r="C138" s="14" t="s">
        <v>122</v>
      </c>
      <c r="D138" s="15" t="s">
        <v>367</v>
      </c>
      <c r="E138" s="14" t="s">
        <v>368</v>
      </c>
      <c r="F138" s="16">
        <v>14</v>
      </c>
      <c r="G138" s="16">
        <v>57.4</v>
      </c>
      <c r="H138" s="14" t="s">
        <v>16</v>
      </c>
      <c r="I138" s="16">
        <v>70.82</v>
      </c>
      <c r="J138" s="16">
        <v>991.48</v>
      </c>
    </row>
    <row r="139" spans="1:10" ht="31">
      <c r="A139" s="13" t="s">
        <v>369</v>
      </c>
      <c r="B139" s="14" t="s">
        <v>15</v>
      </c>
      <c r="C139" s="14" t="s">
        <v>123</v>
      </c>
      <c r="D139" s="15" t="s">
        <v>370</v>
      </c>
      <c r="E139" s="14" t="s">
        <v>304</v>
      </c>
      <c r="F139" s="16">
        <v>19</v>
      </c>
      <c r="G139" s="16">
        <v>22.47</v>
      </c>
      <c r="H139" s="14" t="s">
        <v>16</v>
      </c>
      <c r="I139" s="16">
        <v>27.72</v>
      </c>
      <c r="J139" s="16">
        <v>526.68</v>
      </c>
    </row>
    <row r="140" spans="1:10" ht="15">
      <c r="A140" s="13" t="s">
        <v>371</v>
      </c>
      <c r="B140" s="14" t="s">
        <v>15</v>
      </c>
      <c r="C140" s="14" t="s">
        <v>124</v>
      </c>
      <c r="D140" s="15" t="s">
        <v>372</v>
      </c>
      <c r="E140" s="14" t="s">
        <v>304</v>
      </c>
      <c r="F140" s="16">
        <v>142</v>
      </c>
      <c r="G140" s="16">
        <v>112.23</v>
      </c>
      <c r="H140" s="14" t="s">
        <v>16</v>
      </c>
      <c r="I140" s="16">
        <v>138.47</v>
      </c>
      <c r="J140" s="16">
        <v>19662.74</v>
      </c>
    </row>
    <row r="141" spans="1:10" ht="15">
      <c r="A141" s="17" t="s">
        <v>373</v>
      </c>
      <c r="B141" s="21"/>
      <c r="C141" s="21"/>
      <c r="D141" s="19" t="s">
        <v>125</v>
      </c>
      <c r="E141" s="21"/>
      <c r="F141" s="22"/>
      <c r="G141" s="22"/>
      <c r="H141" s="21"/>
      <c r="I141" s="22"/>
      <c r="J141" s="29">
        <v>24239.82</v>
      </c>
    </row>
    <row r="142" spans="1:10" ht="15">
      <c r="A142" s="13" t="s">
        <v>153</v>
      </c>
      <c r="B142" s="14" t="s">
        <v>15</v>
      </c>
      <c r="C142" s="14" t="s">
        <v>126</v>
      </c>
      <c r="D142" s="15" t="s">
        <v>374</v>
      </c>
      <c r="E142" s="14" t="s">
        <v>205</v>
      </c>
      <c r="F142" s="16" t="s">
        <v>153</v>
      </c>
      <c r="G142" s="16">
        <v>32.51</v>
      </c>
      <c r="H142" s="14" t="s">
        <v>16</v>
      </c>
      <c r="I142" s="16">
        <v>40.11</v>
      </c>
      <c r="J142" s="16" t="s">
        <v>153</v>
      </c>
    </row>
    <row r="143" spans="1:10" ht="15">
      <c r="A143" s="13" t="s">
        <v>375</v>
      </c>
      <c r="B143" s="14" t="s">
        <v>31</v>
      </c>
      <c r="C143" s="14" t="s">
        <v>127</v>
      </c>
      <c r="D143" s="15" t="s">
        <v>376</v>
      </c>
      <c r="E143" s="14" t="s">
        <v>184</v>
      </c>
      <c r="F143" s="16">
        <v>28.35</v>
      </c>
      <c r="G143" s="16">
        <v>693</v>
      </c>
      <c r="H143" s="14" t="s">
        <v>16</v>
      </c>
      <c r="I143" s="16">
        <v>855.02</v>
      </c>
      <c r="J143" s="16">
        <v>24239.82</v>
      </c>
    </row>
    <row r="147" spans="1:10" ht="15">
      <c r="A147" s="1" t="s">
        <v>128</v>
      </c>
      <c r="C147" s="164" t="s">
        <v>129</v>
      </c>
      <c r="D147" s="165"/>
      <c r="E147" s="165"/>
      <c r="F147" s="165"/>
      <c r="G147" s="165"/>
      <c r="H147" s="165"/>
      <c r="I147" s="165"/>
      <c r="J147" s="166"/>
    </row>
    <row r="149" ht="15">
      <c r="A149" s="1" t="s">
        <v>130</v>
      </c>
    </row>
    <row r="150" spans="1:10" ht="15">
      <c r="A150" s="167"/>
      <c r="B150" s="168"/>
      <c r="C150" s="168"/>
      <c r="D150" s="168"/>
      <c r="E150" s="168"/>
      <c r="F150" s="168"/>
      <c r="G150" s="168"/>
      <c r="H150" s="168"/>
      <c r="I150" s="168"/>
      <c r="J150" s="169"/>
    </row>
    <row r="151" spans="1:10" ht="15">
      <c r="A151" s="167"/>
      <c r="B151" s="168"/>
      <c r="C151" s="168"/>
      <c r="D151" s="168"/>
      <c r="E151" s="168"/>
      <c r="F151" s="168"/>
      <c r="G151" s="168"/>
      <c r="H151" s="168"/>
      <c r="I151" s="168"/>
      <c r="J151" s="169"/>
    </row>
    <row r="152" spans="1:10" ht="15">
      <c r="A152" s="170"/>
      <c r="B152" s="171"/>
      <c r="C152" s="171"/>
      <c r="D152" s="171"/>
      <c r="E152" s="171"/>
      <c r="F152" s="171"/>
      <c r="G152" s="171"/>
      <c r="H152" s="171"/>
      <c r="I152" s="171"/>
      <c r="J152" s="172"/>
    </row>
    <row r="154" spans="1:10" ht="15">
      <c r="A154" s="173" t="s">
        <v>377</v>
      </c>
      <c r="B154" s="173"/>
      <c r="C154" s="173"/>
      <c r="D154" s="173"/>
      <c r="E154" s="173"/>
      <c r="F154" s="173"/>
      <c r="G154" s="173"/>
      <c r="H154" s="173"/>
      <c r="I154" s="173"/>
      <c r="J154" s="173"/>
    </row>
    <row r="155" spans="1:10" ht="15">
      <c r="A155" s="151" t="s">
        <v>131</v>
      </c>
      <c r="B155" s="151"/>
      <c r="C155" s="151"/>
      <c r="D155" s="151"/>
      <c r="E155" s="151"/>
      <c r="F155" s="151"/>
      <c r="G155" s="151"/>
      <c r="H155" s="151"/>
      <c r="I155" s="151"/>
      <c r="J155" s="151"/>
    </row>
    <row r="156" spans="1:10" ht="15">
      <c r="A156" s="13"/>
      <c r="B156" s="14"/>
      <c r="C156" s="14"/>
      <c r="D156" s="13"/>
      <c r="E156" s="14"/>
      <c r="F156" s="16"/>
      <c r="G156" s="16"/>
      <c r="H156" s="14"/>
      <c r="I156" s="16"/>
      <c r="J156" s="16"/>
    </row>
    <row r="157" spans="1:8" ht="43.5" customHeight="1">
      <c r="A157" s="32" t="s">
        <v>148</v>
      </c>
      <c r="B157" s="33"/>
      <c r="C157" s="33"/>
      <c r="E157" s="33"/>
      <c r="F157" s="34"/>
      <c r="G157" s="34"/>
      <c r="H157" s="33"/>
    </row>
    <row r="158" spans="1:5" ht="15">
      <c r="A158" s="9" t="s">
        <v>132</v>
      </c>
      <c r="E158" s="31" t="s">
        <v>133</v>
      </c>
    </row>
    <row r="159" ht="15">
      <c r="E159" s="31" t="s">
        <v>134</v>
      </c>
    </row>
    <row r="160" spans="1:5" ht="15">
      <c r="A160" s="35"/>
      <c r="B160" s="36"/>
      <c r="C160" s="36"/>
      <c r="E160" s="31" t="s">
        <v>135</v>
      </c>
    </row>
    <row r="161" spans="1:5" ht="15">
      <c r="A161" s="1" t="s">
        <v>136</v>
      </c>
      <c r="E161" s="31" t="s">
        <v>137</v>
      </c>
    </row>
  </sheetData>
  <mergeCells count="15">
    <mergeCell ref="A2:J2"/>
    <mergeCell ref="E8:G8"/>
    <mergeCell ref="E9:G9"/>
    <mergeCell ref="A5:B5"/>
    <mergeCell ref="A6:B6"/>
    <mergeCell ref="A3:J3"/>
    <mergeCell ref="A155:J155"/>
    <mergeCell ref="E6:J6"/>
    <mergeCell ref="A9:B9"/>
    <mergeCell ref="A8:B8"/>
    <mergeCell ref="A12:I12"/>
    <mergeCell ref="D13:I13"/>
    <mergeCell ref="C147:J147"/>
    <mergeCell ref="A150:J152"/>
    <mergeCell ref="A154:J154"/>
  </mergeCells>
  <printOptions horizontalCentered="1"/>
  <pageMargins left="0.1968503937007874" right="0.1968503937007874" top="0.3937007874015748" bottom="0.3937007874015748" header="0.31496062992125984" footer="0.11811023622047245"/>
  <pageSetup horizontalDpi="600" verticalDpi="600" orientation="portrait" paperSize="9" scale="50" r:id="rId2"/>
  <headerFooter>
    <oddFooter>&amp;R&amp;"Arial Narrow,Normal"&amp;10FOLHA &amp;P</oddFooter>
  </headerFooter>
  <colBreaks count="1" manualBreakCount="1">
    <brk id="11" max="16383"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D3961-DB07-44BE-9CEF-7B0851B90606}">
  <sheetPr>
    <pageSetUpPr fitToPage="1"/>
  </sheetPr>
  <dimension ref="A2:E136"/>
  <sheetViews>
    <sheetView view="pageBreakPreview" zoomScale="90" zoomScaleSheetLayoutView="90" workbookViewId="0" topLeftCell="A1">
      <selection activeCell="E1" sqref="E1"/>
    </sheetView>
  </sheetViews>
  <sheetFormatPr defaultColWidth="9.140625" defaultRowHeight="15"/>
  <cols>
    <col min="1" max="1" width="9.140625" style="1" customWidth="1"/>
    <col min="2" max="2" width="56.7109375" style="6" customWidth="1"/>
    <col min="3" max="3" width="9.140625" style="2" customWidth="1"/>
    <col min="4" max="4" width="11.421875" style="7" customWidth="1"/>
    <col min="5" max="5" width="54.421875" style="6" customWidth="1"/>
    <col min="6" max="16384" width="9.140625" style="1" customWidth="1"/>
  </cols>
  <sheetData>
    <row r="1" ht="96" customHeight="1"/>
    <row r="2" spans="1:5" ht="18">
      <c r="A2" s="174" t="s">
        <v>507</v>
      </c>
      <c r="B2" s="174"/>
      <c r="C2" s="174"/>
      <c r="D2" s="174"/>
      <c r="E2" s="174"/>
    </row>
    <row r="4" spans="1:5" ht="15.75" customHeight="1">
      <c r="A4" s="51" t="s">
        <v>7</v>
      </c>
      <c r="B4" s="57" t="s">
        <v>10</v>
      </c>
      <c r="C4" s="51" t="s">
        <v>11</v>
      </c>
      <c r="D4" s="52" t="s">
        <v>12</v>
      </c>
      <c r="E4" s="57" t="s">
        <v>378</v>
      </c>
    </row>
    <row r="5" spans="1:5" ht="15">
      <c r="A5" s="185" t="s">
        <v>17</v>
      </c>
      <c r="B5" s="185"/>
      <c r="C5" s="185"/>
      <c r="D5" s="185"/>
      <c r="E5" s="185"/>
    </row>
    <row r="6" spans="1:5" ht="15">
      <c r="A6" s="11" t="s">
        <v>154</v>
      </c>
      <c r="B6" s="186" t="s">
        <v>17</v>
      </c>
      <c r="C6" s="186"/>
      <c r="D6" s="186"/>
      <c r="E6" s="161"/>
    </row>
    <row r="7" spans="1:5" ht="15">
      <c r="A7" s="17" t="s">
        <v>155</v>
      </c>
      <c r="B7" s="180" t="s">
        <v>18</v>
      </c>
      <c r="C7" s="180"/>
      <c r="D7" s="180"/>
      <c r="E7" s="181"/>
    </row>
    <row r="8" spans="1:5" ht="46.5">
      <c r="A8" s="13" t="s">
        <v>156</v>
      </c>
      <c r="B8" s="15" t="s">
        <v>18</v>
      </c>
      <c r="C8" s="14" t="s">
        <v>157</v>
      </c>
      <c r="D8" s="16">
        <v>1</v>
      </c>
      <c r="E8" s="15" t="s">
        <v>380</v>
      </c>
    </row>
    <row r="9" spans="1:5" ht="15">
      <c r="A9" s="17" t="s">
        <v>158</v>
      </c>
      <c r="B9" s="180" t="s">
        <v>20</v>
      </c>
      <c r="C9" s="180"/>
      <c r="D9" s="180"/>
      <c r="E9" s="181"/>
    </row>
    <row r="10" spans="1:5" ht="46.5">
      <c r="A10" s="13" t="s">
        <v>159</v>
      </c>
      <c r="B10" s="15" t="s">
        <v>160</v>
      </c>
      <c r="C10" s="14" t="s">
        <v>161</v>
      </c>
      <c r="D10" s="16">
        <v>1</v>
      </c>
      <c r="E10" s="15" t="s">
        <v>381</v>
      </c>
    </row>
    <row r="11" spans="1:5" ht="77.5">
      <c r="A11" s="13" t="s">
        <v>153</v>
      </c>
      <c r="B11" s="15" t="s">
        <v>162</v>
      </c>
      <c r="C11" s="14" t="s">
        <v>163</v>
      </c>
      <c r="D11" s="16">
        <v>0</v>
      </c>
      <c r="E11" s="15" t="s">
        <v>382</v>
      </c>
    </row>
    <row r="12" spans="1:5" ht="93">
      <c r="A12" s="13" t="s">
        <v>153</v>
      </c>
      <c r="B12" s="15" t="s">
        <v>164</v>
      </c>
      <c r="C12" s="14" t="s">
        <v>163</v>
      </c>
      <c r="D12" s="16">
        <v>0</v>
      </c>
      <c r="E12" s="15" t="s">
        <v>383</v>
      </c>
    </row>
    <row r="13" spans="1:5" ht="93">
      <c r="A13" s="13" t="s">
        <v>153</v>
      </c>
      <c r="B13" s="15" t="s">
        <v>165</v>
      </c>
      <c r="C13" s="14" t="s">
        <v>163</v>
      </c>
      <c r="D13" s="16">
        <v>0</v>
      </c>
      <c r="E13" s="15" t="s">
        <v>384</v>
      </c>
    </row>
    <row r="14" spans="1:5" ht="46.5">
      <c r="A14" s="13" t="s">
        <v>166</v>
      </c>
      <c r="B14" s="15" t="s">
        <v>167</v>
      </c>
      <c r="C14" s="14" t="s">
        <v>161</v>
      </c>
      <c r="D14" s="16">
        <v>1</v>
      </c>
      <c r="E14" s="15" t="s">
        <v>385</v>
      </c>
    </row>
    <row r="15" spans="1:5" ht="93">
      <c r="A15" s="13" t="s">
        <v>153</v>
      </c>
      <c r="B15" s="15" t="s">
        <v>168</v>
      </c>
      <c r="C15" s="14" t="s">
        <v>163</v>
      </c>
      <c r="D15" s="16">
        <v>0</v>
      </c>
      <c r="E15" s="15" t="s">
        <v>386</v>
      </c>
    </row>
    <row r="16" spans="1:5" ht="124">
      <c r="A16" s="13" t="s">
        <v>169</v>
      </c>
      <c r="B16" s="15" t="s">
        <v>170</v>
      </c>
      <c r="C16" s="14" t="s">
        <v>171</v>
      </c>
      <c r="D16" s="16">
        <v>6</v>
      </c>
      <c r="E16" s="15" t="s">
        <v>387</v>
      </c>
    </row>
    <row r="17" spans="1:5" ht="124">
      <c r="A17" s="13" t="s">
        <v>172</v>
      </c>
      <c r="B17" s="15" t="s">
        <v>173</v>
      </c>
      <c r="C17" s="14" t="s">
        <v>171</v>
      </c>
      <c r="D17" s="16">
        <v>6</v>
      </c>
      <c r="E17" s="15" t="s">
        <v>387</v>
      </c>
    </row>
    <row r="18" spans="1:5" ht="108.5">
      <c r="A18" s="13" t="s">
        <v>174</v>
      </c>
      <c r="B18" s="15" t="s">
        <v>175</v>
      </c>
      <c r="C18" s="14" t="s">
        <v>171</v>
      </c>
      <c r="D18" s="16">
        <v>6</v>
      </c>
      <c r="E18" s="15" t="s">
        <v>387</v>
      </c>
    </row>
    <row r="19" spans="1:5" ht="46.5">
      <c r="A19" s="13" t="s">
        <v>176</v>
      </c>
      <c r="B19" s="15" t="s">
        <v>177</v>
      </c>
      <c r="C19" s="14" t="s">
        <v>178</v>
      </c>
      <c r="D19" s="16">
        <v>226.5</v>
      </c>
      <c r="E19" s="15" t="s">
        <v>388</v>
      </c>
    </row>
    <row r="20" spans="1:5" ht="46.5">
      <c r="A20" s="13" t="s">
        <v>179</v>
      </c>
      <c r="B20" s="15" t="s">
        <v>180</v>
      </c>
      <c r="C20" s="14" t="s">
        <v>161</v>
      </c>
      <c r="D20" s="16">
        <v>3</v>
      </c>
      <c r="E20" s="15" t="s">
        <v>389</v>
      </c>
    </row>
    <row r="21" spans="1:5" ht="62">
      <c r="A21" s="13" t="s">
        <v>181</v>
      </c>
      <c r="B21" s="15" t="s">
        <v>182</v>
      </c>
      <c r="C21" s="14" t="s">
        <v>163</v>
      </c>
      <c r="D21" s="16">
        <v>18.43</v>
      </c>
      <c r="E21" s="15" t="s">
        <v>390</v>
      </c>
    </row>
    <row r="22" spans="1:5" ht="46.5">
      <c r="A22" s="13" t="s">
        <v>153</v>
      </c>
      <c r="B22" s="15" t="s">
        <v>183</v>
      </c>
      <c r="C22" s="14" t="s">
        <v>184</v>
      </c>
      <c r="D22" s="16">
        <v>0</v>
      </c>
      <c r="E22" s="15" t="s">
        <v>391</v>
      </c>
    </row>
    <row r="23" spans="1:5" ht="77.5">
      <c r="A23" s="13" t="s">
        <v>185</v>
      </c>
      <c r="B23" s="15" t="s">
        <v>186</v>
      </c>
      <c r="C23" s="14" t="s">
        <v>163</v>
      </c>
      <c r="D23" s="16">
        <v>572.36</v>
      </c>
      <c r="E23" s="15" t="s">
        <v>392</v>
      </c>
    </row>
    <row r="24" spans="1:5" ht="62">
      <c r="A24" s="13" t="s">
        <v>187</v>
      </c>
      <c r="B24" s="15" t="s">
        <v>188</v>
      </c>
      <c r="C24" s="14" t="s">
        <v>161</v>
      </c>
      <c r="D24" s="16">
        <v>4</v>
      </c>
      <c r="E24" s="15" t="s">
        <v>393</v>
      </c>
    </row>
    <row r="25" spans="1:5" ht="46.5">
      <c r="A25" s="13" t="s">
        <v>189</v>
      </c>
      <c r="B25" s="15" t="s">
        <v>190</v>
      </c>
      <c r="C25" s="14" t="s">
        <v>161</v>
      </c>
      <c r="D25" s="16">
        <v>59</v>
      </c>
      <c r="E25" s="15" t="s">
        <v>394</v>
      </c>
    </row>
    <row r="26" spans="1:5" ht="15">
      <c r="A26" s="17" t="s">
        <v>191</v>
      </c>
      <c r="B26" s="180" t="s">
        <v>37</v>
      </c>
      <c r="C26" s="180"/>
      <c r="D26" s="180"/>
      <c r="E26" s="181"/>
    </row>
    <row r="27" spans="1:5" ht="31">
      <c r="A27" s="13" t="s">
        <v>153</v>
      </c>
      <c r="B27" s="15" t="s">
        <v>192</v>
      </c>
      <c r="C27" s="14" t="s">
        <v>161</v>
      </c>
      <c r="D27" s="16">
        <v>0</v>
      </c>
      <c r="E27" s="15" t="s">
        <v>395</v>
      </c>
    </row>
    <row r="28" spans="1:5" ht="62">
      <c r="A28" s="13" t="s">
        <v>193</v>
      </c>
      <c r="B28" s="15" t="s">
        <v>194</v>
      </c>
      <c r="C28" s="14" t="s">
        <v>195</v>
      </c>
      <c r="D28" s="16">
        <v>1.1</v>
      </c>
      <c r="E28" s="15" t="s">
        <v>396</v>
      </c>
    </row>
    <row r="29" spans="1:5" ht="46.5">
      <c r="A29" s="13" t="s">
        <v>196</v>
      </c>
      <c r="B29" s="15" t="s">
        <v>197</v>
      </c>
      <c r="C29" s="14" t="s">
        <v>198</v>
      </c>
      <c r="D29" s="16">
        <v>2</v>
      </c>
      <c r="E29" s="15" t="s">
        <v>397</v>
      </c>
    </row>
    <row r="30" spans="1:5" ht="15">
      <c r="A30" s="17" t="s">
        <v>199</v>
      </c>
      <c r="B30" s="180" t="s">
        <v>42</v>
      </c>
      <c r="C30" s="180"/>
      <c r="D30" s="180"/>
      <c r="E30" s="181"/>
    </row>
    <row r="31" spans="1:5" ht="15">
      <c r="A31" s="23" t="s">
        <v>200</v>
      </c>
      <c r="B31" s="182" t="s">
        <v>43</v>
      </c>
      <c r="C31" s="182"/>
      <c r="D31" s="182"/>
      <c r="E31" s="183"/>
    </row>
    <row r="32" spans="1:5" ht="31">
      <c r="A32" s="13" t="s">
        <v>153</v>
      </c>
      <c r="B32" s="15" t="s">
        <v>201</v>
      </c>
      <c r="C32" s="14" t="s">
        <v>202</v>
      </c>
      <c r="D32" s="16">
        <v>0</v>
      </c>
      <c r="E32" s="15" t="s">
        <v>398</v>
      </c>
    </row>
    <row r="33" spans="1:5" ht="77.5">
      <c r="A33" s="13" t="s">
        <v>203</v>
      </c>
      <c r="B33" s="15" t="s">
        <v>204</v>
      </c>
      <c r="C33" s="14" t="s">
        <v>205</v>
      </c>
      <c r="D33" s="16">
        <v>9.94</v>
      </c>
      <c r="E33" s="15" t="s">
        <v>399</v>
      </c>
    </row>
    <row r="34" spans="1:5" ht="62">
      <c r="A34" s="13" t="s">
        <v>153</v>
      </c>
      <c r="B34" s="15" t="s">
        <v>206</v>
      </c>
      <c r="C34" s="14" t="s">
        <v>163</v>
      </c>
      <c r="D34" s="16">
        <v>0</v>
      </c>
      <c r="E34" s="15" t="s">
        <v>398</v>
      </c>
    </row>
    <row r="35" spans="1:5" ht="409.5">
      <c r="A35" s="13" t="s">
        <v>207</v>
      </c>
      <c r="B35" s="15" t="s">
        <v>208</v>
      </c>
      <c r="C35" s="14" t="s">
        <v>81</v>
      </c>
      <c r="D35" s="16">
        <v>54.83</v>
      </c>
      <c r="E35" s="15" t="s">
        <v>400</v>
      </c>
    </row>
    <row r="36" spans="1:5" ht="77.5">
      <c r="A36" s="13" t="s">
        <v>153</v>
      </c>
      <c r="B36" s="15" t="s">
        <v>201</v>
      </c>
      <c r="C36" s="14" t="s">
        <v>202</v>
      </c>
      <c r="D36" s="16">
        <v>0</v>
      </c>
      <c r="E36" s="15" t="s">
        <v>401</v>
      </c>
    </row>
    <row r="37" spans="1:5" ht="139.5">
      <c r="A37" s="13" t="s">
        <v>209</v>
      </c>
      <c r="B37" s="15" t="s">
        <v>210</v>
      </c>
      <c r="C37" s="14" t="s">
        <v>202</v>
      </c>
      <c r="D37" s="16">
        <v>242.42</v>
      </c>
      <c r="E37" s="15" t="s">
        <v>402</v>
      </c>
    </row>
    <row r="38" spans="1:5" ht="46.5">
      <c r="A38" s="13" t="s">
        <v>153</v>
      </c>
      <c r="B38" s="15" t="s">
        <v>211</v>
      </c>
      <c r="C38" s="14" t="s">
        <v>205</v>
      </c>
      <c r="D38" s="16">
        <v>0</v>
      </c>
      <c r="E38" s="15" t="s">
        <v>403</v>
      </c>
    </row>
    <row r="39" spans="1:5" ht="15">
      <c r="A39" s="17" t="s">
        <v>212</v>
      </c>
      <c r="B39" s="180" t="s">
        <v>50</v>
      </c>
      <c r="C39" s="180"/>
      <c r="D39" s="180"/>
      <c r="E39" s="181"/>
    </row>
    <row r="40" spans="1:5" ht="77.5">
      <c r="A40" s="13" t="s">
        <v>153</v>
      </c>
      <c r="B40" s="15" t="s">
        <v>213</v>
      </c>
      <c r="C40" s="14" t="s">
        <v>205</v>
      </c>
      <c r="D40" s="16">
        <v>0</v>
      </c>
      <c r="E40" s="15" t="s">
        <v>404</v>
      </c>
    </row>
    <row r="41" spans="1:5" ht="77.5">
      <c r="A41" s="13" t="s">
        <v>153</v>
      </c>
      <c r="B41" s="15" t="s">
        <v>214</v>
      </c>
      <c r="C41" s="14" t="s">
        <v>205</v>
      </c>
      <c r="D41" s="16">
        <v>0</v>
      </c>
      <c r="E41" s="15" t="s">
        <v>405</v>
      </c>
    </row>
    <row r="42" spans="1:5" ht="93">
      <c r="A42" s="13" t="s">
        <v>215</v>
      </c>
      <c r="B42" s="15" t="s">
        <v>206</v>
      </c>
      <c r="C42" s="14" t="s">
        <v>163</v>
      </c>
      <c r="D42" s="16">
        <v>497.61</v>
      </c>
      <c r="E42" s="15" t="s">
        <v>406</v>
      </c>
    </row>
    <row r="43" spans="1:5" ht="409.5">
      <c r="A43" s="13" t="s">
        <v>216</v>
      </c>
      <c r="B43" s="15" t="s">
        <v>217</v>
      </c>
      <c r="C43" s="14" t="s">
        <v>163</v>
      </c>
      <c r="D43" s="16">
        <v>2156.03</v>
      </c>
      <c r="E43" s="15" t="s">
        <v>407</v>
      </c>
    </row>
    <row r="44" spans="1:5" ht="409.5">
      <c r="A44" s="13" t="s">
        <v>218</v>
      </c>
      <c r="B44" s="15" t="s">
        <v>219</v>
      </c>
      <c r="C44" s="14" t="s">
        <v>163</v>
      </c>
      <c r="D44" s="16">
        <v>2156.03</v>
      </c>
      <c r="E44" s="15" t="s">
        <v>407</v>
      </c>
    </row>
    <row r="45" spans="1:5" ht="409.5">
      <c r="A45" s="13" t="s">
        <v>220</v>
      </c>
      <c r="B45" s="15" t="s">
        <v>221</v>
      </c>
      <c r="C45" s="14" t="s">
        <v>163</v>
      </c>
      <c r="D45" s="16">
        <v>2156.03</v>
      </c>
      <c r="E45" s="15" t="s">
        <v>407</v>
      </c>
    </row>
    <row r="46" spans="1:5" ht="31">
      <c r="A46" s="13" t="s">
        <v>153</v>
      </c>
      <c r="B46" s="15" t="s">
        <v>222</v>
      </c>
      <c r="C46" s="14" t="s">
        <v>223</v>
      </c>
      <c r="D46" s="16">
        <v>0</v>
      </c>
      <c r="E46" s="15" t="s">
        <v>408</v>
      </c>
    </row>
    <row r="47" spans="1:5" ht="77.5">
      <c r="A47" s="13" t="s">
        <v>224</v>
      </c>
      <c r="B47" s="15" t="s">
        <v>225</v>
      </c>
      <c r="C47" s="14" t="s">
        <v>163</v>
      </c>
      <c r="D47" s="16">
        <v>145.38</v>
      </c>
      <c r="E47" s="15" t="s">
        <v>409</v>
      </c>
    </row>
    <row r="48" spans="1:5" ht="93">
      <c r="A48" s="13" t="s">
        <v>153</v>
      </c>
      <c r="B48" s="15" t="s">
        <v>226</v>
      </c>
      <c r="C48" s="14" t="s">
        <v>227</v>
      </c>
      <c r="D48" s="16">
        <v>0</v>
      </c>
      <c r="E48" s="15" t="s">
        <v>410</v>
      </c>
    </row>
    <row r="49" spans="1:5" ht="15">
      <c r="A49" s="17" t="s">
        <v>228</v>
      </c>
      <c r="B49" s="180" t="s">
        <v>59</v>
      </c>
      <c r="C49" s="180"/>
      <c r="D49" s="180"/>
      <c r="E49" s="181"/>
    </row>
    <row r="50" spans="1:5" ht="77.5">
      <c r="A50" s="13" t="s">
        <v>229</v>
      </c>
      <c r="B50" s="15" t="s">
        <v>230</v>
      </c>
      <c r="C50" s="14" t="s">
        <v>163</v>
      </c>
      <c r="D50" s="16">
        <v>5</v>
      </c>
      <c r="E50" s="15" t="s">
        <v>411</v>
      </c>
    </row>
    <row r="51" spans="1:5" ht="294.5">
      <c r="A51" s="13" t="s">
        <v>231</v>
      </c>
      <c r="B51" s="15" t="s">
        <v>222</v>
      </c>
      <c r="C51" s="14" t="s">
        <v>223</v>
      </c>
      <c r="D51" s="16">
        <v>31.02</v>
      </c>
      <c r="E51" s="15" t="s">
        <v>412</v>
      </c>
    </row>
    <row r="52" spans="1:5" ht="310">
      <c r="A52" s="13" t="s">
        <v>232</v>
      </c>
      <c r="B52" s="15" t="s">
        <v>233</v>
      </c>
      <c r="C52" s="14" t="s">
        <v>163</v>
      </c>
      <c r="D52" s="16">
        <v>64.62</v>
      </c>
      <c r="E52" s="15" t="s">
        <v>413</v>
      </c>
    </row>
    <row r="53" spans="1:5" ht="310">
      <c r="A53" s="13" t="s">
        <v>234</v>
      </c>
      <c r="B53" s="15" t="s">
        <v>235</v>
      </c>
      <c r="C53" s="14" t="s">
        <v>81</v>
      </c>
      <c r="D53" s="16">
        <v>3.23</v>
      </c>
      <c r="E53" s="15" t="s">
        <v>414</v>
      </c>
    </row>
    <row r="54" spans="1:5" ht="310">
      <c r="A54" s="13" t="s">
        <v>236</v>
      </c>
      <c r="B54" s="15" t="s">
        <v>237</v>
      </c>
      <c r="C54" s="14" t="s">
        <v>184</v>
      </c>
      <c r="D54" s="16">
        <v>64.62</v>
      </c>
      <c r="E54" s="15" t="s">
        <v>415</v>
      </c>
    </row>
    <row r="55" spans="1:5" ht="46.5">
      <c r="A55" s="13" t="s">
        <v>153</v>
      </c>
      <c r="B55" s="15" t="s">
        <v>238</v>
      </c>
      <c r="C55" s="14" t="s">
        <v>163</v>
      </c>
      <c r="D55" s="16">
        <v>0</v>
      </c>
      <c r="E55" s="15" t="s">
        <v>416</v>
      </c>
    </row>
    <row r="56" spans="1:5" ht="77.5">
      <c r="A56" s="13" t="s">
        <v>153</v>
      </c>
      <c r="B56" s="15" t="s">
        <v>239</v>
      </c>
      <c r="C56" s="14" t="s">
        <v>163</v>
      </c>
      <c r="D56" s="16">
        <v>0</v>
      </c>
      <c r="E56" s="15" t="s">
        <v>416</v>
      </c>
    </row>
    <row r="57" spans="1:5" ht="170.5">
      <c r="A57" s="13" t="s">
        <v>240</v>
      </c>
      <c r="B57" s="15" t="s">
        <v>241</v>
      </c>
      <c r="C57" s="14" t="s">
        <v>161</v>
      </c>
      <c r="D57" s="16">
        <v>12</v>
      </c>
      <c r="E57" s="15" t="s">
        <v>417</v>
      </c>
    </row>
    <row r="58" spans="1:5" ht="108.5">
      <c r="A58" s="13" t="s">
        <v>242</v>
      </c>
      <c r="B58" s="15" t="s">
        <v>243</v>
      </c>
      <c r="C58" s="14" t="s">
        <v>163</v>
      </c>
      <c r="D58" s="16">
        <v>14.21</v>
      </c>
      <c r="E58" s="15" t="s">
        <v>418</v>
      </c>
    </row>
    <row r="59" spans="1:5" ht="93">
      <c r="A59" s="13" t="s">
        <v>244</v>
      </c>
      <c r="B59" s="15" t="s">
        <v>245</v>
      </c>
      <c r="C59" s="14" t="s">
        <v>163</v>
      </c>
      <c r="D59" s="16">
        <v>96</v>
      </c>
      <c r="E59" s="15" t="s">
        <v>419</v>
      </c>
    </row>
    <row r="60" spans="1:5" ht="93">
      <c r="A60" s="13" t="s">
        <v>246</v>
      </c>
      <c r="B60" s="15" t="s">
        <v>247</v>
      </c>
      <c r="C60" s="14" t="s">
        <v>163</v>
      </c>
      <c r="D60" s="16">
        <v>11</v>
      </c>
      <c r="E60" s="15" t="s">
        <v>420</v>
      </c>
    </row>
    <row r="61" spans="1:5" ht="31">
      <c r="A61" s="13" t="s">
        <v>248</v>
      </c>
      <c r="B61" s="15" t="s">
        <v>249</v>
      </c>
      <c r="C61" s="14" t="s">
        <v>205</v>
      </c>
      <c r="D61" s="16">
        <v>225.15</v>
      </c>
      <c r="E61" s="15" t="s">
        <v>421</v>
      </c>
    </row>
    <row r="62" spans="1:5" ht="62">
      <c r="A62" s="13" t="s">
        <v>250</v>
      </c>
      <c r="B62" s="15" t="s">
        <v>251</v>
      </c>
      <c r="C62" s="14" t="s">
        <v>161</v>
      </c>
      <c r="D62" s="16">
        <v>21</v>
      </c>
      <c r="E62" s="15" t="s">
        <v>422</v>
      </c>
    </row>
    <row r="63" spans="1:5" ht="124">
      <c r="A63" s="13" t="s">
        <v>252</v>
      </c>
      <c r="B63" s="15" t="s">
        <v>253</v>
      </c>
      <c r="C63" s="14" t="s">
        <v>163</v>
      </c>
      <c r="D63" s="16">
        <v>3.96</v>
      </c>
      <c r="E63" s="15" t="s">
        <v>423</v>
      </c>
    </row>
    <row r="64" spans="1:5" ht="15">
      <c r="A64" s="17" t="s">
        <v>254</v>
      </c>
      <c r="B64" s="180" t="s">
        <v>73</v>
      </c>
      <c r="C64" s="180"/>
      <c r="D64" s="180"/>
      <c r="E64" s="181"/>
    </row>
    <row r="65" spans="1:5" ht="15">
      <c r="A65" s="23" t="s">
        <v>255</v>
      </c>
      <c r="B65" s="182" t="s">
        <v>74</v>
      </c>
      <c r="C65" s="182"/>
      <c r="D65" s="182"/>
      <c r="E65" s="183"/>
    </row>
    <row r="66" spans="1:5" ht="93">
      <c r="A66" s="13" t="s">
        <v>256</v>
      </c>
      <c r="B66" s="15" t="s">
        <v>257</v>
      </c>
      <c r="C66" s="14" t="s">
        <v>258</v>
      </c>
      <c r="D66" s="16">
        <v>336.8</v>
      </c>
      <c r="E66" s="15" t="s">
        <v>424</v>
      </c>
    </row>
    <row r="67" spans="1:5" ht="31">
      <c r="A67" s="13" t="s">
        <v>259</v>
      </c>
      <c r="B67" s="15" t="s">
        <v>260</v>
      </c>
      <c r="C67" s="14" t="s">
        <v>227</v>
      </c>
      <c r="D67" s="16">
        <v>1019.07</v>
      </c>
      <c r="E67" s="15" t="s">
        <v>425</v>
      </c>
    </row>
    <row r="68" spans="1:5" ht="93">
      <c r="A68" s="13" t="s">
        <v>261</v>
      </c>
      <c r="B68" s="15" t="s">
        <v>262</v>
      </c>
      <c r="C68" s="14" t="s">
        <v>163</v>
      </c>
      <c r="D68" s="16">
        <v>407.19</v>
      </c>
      <c r="E68" s="15" t="s">
        <v>426</v>
      </c>
    </row>
    <row r="69" spans="1:5" ht="62">
      <c r="A69" s="13" t="s">
        <v>263</v>
      </c>
      <c r="B69" s="15" t="s">
        <v>264</v>
      </c>
      <c r="C69" s="14" t="s">
        <v>163</v>
      </c>
      <c r="D69" s="16">
        <v>4062.76</v>
      </c>
      <c r="E69" s="15" t="s">
        <v>427</v>
      </c>
    </row>
    <row r="70" spans="1:5" ht="31">
      <c r="A70" s="13" t="s">
        <v>265</v>
      </c>
      <c r="B70" s="15" t="s">
        <v>80</v>
      </c>
      <c r="C70" s="14" t="s">
        <v>81</v>
      </c>
      <c r="D70" s="16">
        <v>609.41</v>
      </c>
      <c r="E70" s="15" t="s">
        <v>428</v>
      </c>
    </row>
    <row r="71" spans="1:5" ht="62">
      <c r="A71" s="13" t="s">
        <v>266</v>
      </c>
      <c r="B71" s="15" t="s">
        <v>267</v>
      </c>
      <c r="C71" s="14" t="s">
        <v>81</v>
      </c>
      <c r="D71" s="16">
        <v>609.41</v>
      </c>
      <c r="E71" s="15" t="s">
        <v>429</v>
      </c>
    </row>
    <row r="72" spans="1:5" ht="93">
      <c r="A72" s="13" t="s">
        <v>268</v>
      </c>
      <c r="B72" s="15" t="s">
        <v>225</v>
      </c>
      <c r="C72" s="14" t="s">
        <v>163</v>
      </c>
      <c r="D72" s="16">
        <v>2146.69</v>
      </c>
      <c r="E72" s="15" t="s">
        <v>430</v>
      </c>
    </row>
    <row r="73" spans="1:5" ht="46.5">
      <c r="A73" s="13" t="s">
        <v>269</v>
      </c>
      <c r="B73" s="15" t="s">
        <v>270</v>
      </c>
      <c r="C73" s="14" t="s">
        <v>223</v>
      </c>
      <c r="D73" s="16">
        <v>13.32</v>
      </c>
      <c r="E73" s="15" t="s">
        <v>431</v>
      </c>
    </row>
    <row r="74" spans="1:5" ht="31">
      <c r="A74" s="13" t="s">
        <v>271</v>
      </c>
      <c r="B74" s="15" t="s">
        <v>222</v>
      </c>
      <c r="C74" s="14" t="s">
        <v>223</v>
      </c>
      <c r="D74" s="16">
        <v>52.26</v>
      </c>
      <c r="E74" s="15" t="s">
        <v>432</v>
      </c>
    </row>
    <row r="75" spans="1:5" ht="46.5">
      <c r="A75" s="13" t="s">
        <v>272</v>
      </c>
      <c r="B75" s="15" t="s">
        <v>273</v>
      </c>
      <c r="C75" s="14" t="s">
        <v>227</v>
      </c>
      <c r="D75" s="16">
        <v>706.55</v>
      </c>
      <c r="E75" s="15" t="s">
        <v>433</v>
      </c>
    </row>
    <row r="76" spans="1:5" ht="46.5">
      <c r="A76" s="13" t="s">
        <v>274</v>
      </c>
      <c r="B76" s="15" t="s">
        <v>275</v>
      </c>
      <c r="C76" s="14" t="s">
        <v>227</v>
      </c>
      <c r="D76" s="16">
        <v>375.72</v>
      </c>
      <c r="E76" s="15" t="s">
        <v>434</v>
      </c>
    </row>
    <row r="77" spans="1:5" ht="62">
      <c r="A77" s="13" t="s">
        <v>276</v>
      </c>
      <c r="B77" s="15" t="s">
        <v>277</v>
      </c>
      <c r="C77" s="14" t="s">
        <v>163</v>
      </c>
      <c r="D77" s="16">
        <v>165.57</v>
      </c>
      <c r="E77" s="15" t="s">
        <v>435</v>
      </c>
    </row>
    <row r="78" spans="1:5" ht="93">
      <c r="A78" s="13" t="s">
        <v>278</v>
      </c>
      <c r="B78" s="15" t="s">
        <v>247</v>
      </c>
      <c r="C78" s="14" t="s">
        <v>163</v>
      </c>
      <c r="D78" s="16">
        <v>16.38</v>
      </c>
      <c r="E78" s="15" t="s">
        <v>436</v>
      </c>
    </row>
    <row r="79" spans="1:5" ht="139.5">
      <c r="A79" s="13" t="s">
        <v>279</v>
      </c>
      <c r="B79" s="15" t="s">
        <v>208</v>
      </c>
      <c r="C79" s="14" t="s">
        <v>81</v>
      </c>
      <c r="D79" s="16">
        <v>408.03</v>
      </c>
      <c r="E79" s="15" t="s">
        <v>437</v>
      </c>
    </row>
    <row r="80" spans="1:5" ht="124">
      <c r="A80" s="13" t="s">
        <v>280</v>
      </c>
      <c r="B80" s="15" t="s">
        <v>210</v>
      </c>
      <c r="C80" s="14" t="s">
        <v>202</v>
      </c>
      <c r="D80" s="16">
        <v>2284.97</v>
      </c>
      <c r="E80" s="15" t="s">
        <v>438</v>
      </c>
    </row>
    <row r="81" spans="1:5" ht="15">
      <c r="A81" s="56" t="s">
        <v>281</v>
      </c>
      <c r="B81" s="184" t="s">
        <v>87</v>
      </c>
      <c r="C81" s="184"/>
      <c r="D81" s="184"/>
      <c r="E81" s="184"/>
    </row>
    <row r="82" spans="1:5" ht="294.5">
      <c r="A82" s="13" t="s">
        <v>282</v>
      </c>
      <c r="B82" s="15" t="s">
        <v>283</v>
      </c>
      <c r="C82" s="14" t="s">
        <v>81</v>
      </c>
      <c r="D82" s="16">
        <v>1135.59</v>
      </c>
      <c r="E82" s="15" t="s">
        <v>439</v>
      </c>
    </row>
    <row r="83" spans="1:5" ht="77.5">
      <c r="A83" s="13" t="s">
        <v>284</v>
      </c>
      <c r="B83" s="15" t="s">
        <v>285</v>
      </c>
      <c r="C83" s="14" t="s">
        <v>81</v>
      </c>
      <c r="D83" s="16">
        <v>620</v>
      </c>
      <c r="E83" s="15" t="s">
        <v>440</v>
      </c>
    </row>
    <row r="84" spans="1:5" ht="77.5">
      <c r="A84" s="13" t="s">
        <v>286</v>
      </c>
      <c r="B84" s="15" t="s">
        <v>287</v>
      </c>
      <c r="C84" s="14" t="s">
        <v>163</v>
      </c>
      <c r="D84" s="16">
        <v>2029.44</v>
      </c>
      <c r="E84" s="15" t="s">
        <v>441</v>
      </c>
    </row>
    <row r="85" spans="1:5" ht="77.5">
      <c r="A85" s="13" t="s">
        <v>288</v>
      </c>
      <c r="B85" s="15" t="s">
        <v>289</v>
      </c>
      <c r="C85" s="14" t="s">
        <v>163</v>
      </c>
      <c r="D85" s="16">
        <v>502.42</v>
      </c>
      <c r="E85" s="15" t="s">
        <v>442</v>
      </c>
    </row>
    <row r="86" spans="1:5" ht="77.5">
      <c r="A86" s="13" t="s">
        <v>290</v>
      </c>
      <c r="B86" s="15" t="s">
        <v>291</v>
      </c>
      <c r="C86" s="14" t="s">
        <v>227</v>
      </c>
      <c r="D86" s="16">
        <v>604.61</v>
      </c>
      <c r="E86" s="15" t="s">
        <v>443</v>
      </c>
    </row>
    <row r="87" spans="1:5" ht="46.5">
      <c r="A87" s="13" t="s">
        <v>292</v>
      </c>
      <c r="B87" s="15" t="s">
        <v>293</v>
      </c>
      <c r="C87" s="14" t="s">
        <v>227</v>
      </c>
      <c r="D87" s="16">
        <v>265.76</v>
      </c>
      <c r="E87" s="15" t="s">
        <v>444</v>
      </c>
    </row>
    <row r="88" spans="1:5" ht="62">
      <c r="A88" s="13" t="s">
        <v>153</v>
      </c>
      <c r="B88" s="15" t="s">
        <v>294</v>
      </c>
      <c r="C88" s="14" t="s">
        <v>227</v>
      </c>
      <c r="D88" s="16">
        <v>0</v>
      </c>
      <c r="E88" s="15" t="s">
        <v>445</v>
      </c>
    </row>
    <row r="89" spans="1:5" ht="77.5">
      <c r="A89" s="13" t="s">
        <v>295</v>
      </c>
      <c r="B89" s="15" t="s">
        <v>296</v>
      </c>
      <c r="C89" s="14" t="s">
        <v>227</v>
      </c>
      <c r="D89" s="16">
        <v>604.61</v>
      </c>
      <c r="E89" s="15" t="s">
        <v>443</v>
      </c>
    </row>
    <row r="90" spans="1:5" ht="77.5">
      <c r="A90" s="13" t="s">
        <v>153</v>
      </c>
      <c r="B90" s="15" t="s">
        <v>297</v>
      </c>
      <c r="C90" s="14" t="s">
        <v>227</v>
      </c>
      <c r="D90" s="16">
        <v>0</v>
      </c>
      <c r="E90" s="15" t="s">
        <v>446</v>
      </c>
    </row>
    <row r="91" spans="1:5" ht="77.5">
      <c r="A91" s="13" t="s">
        <v>298</v>
      </c>
      <c r="B91" s="15" t="s">
        <v>299</v>
      </c>
      <c r="C91" s="14" t="s">
        <v>227</v>
      </c>
      <c r="D91" s="16">
        <v>265.76</v>
      </c>
      <c r="E91" s="15" t="s">
        <v>447</v>
      </c>
    </row>
    <row r="92" spans="1:5" ht="46.5">
      <c r="A92" s="13" t="s">
        <v>300</v>
      </c>
      <c r="B92" s="15" t="s">
        <v>301</v>
      </c>
      <c r="C92" s="14" t="s">
        <v>161</v>
      </c>
      <c r="D92" s="16">
        <v>70</v>
      </c>
      <c r="E92" s="15" t="s">
        <v>448</v>
      </c>
    </row>
    <row r="93" spans="1:5" ht="46.5">
      <c r="A93" s="13" t="s">
        <v>302</v>
      </c>
      <c r="B93" s="15" t="s">
        <v>303</v>
      </c>
      <c r="C93" s="14" t="s">
        <v>304</v>
      </c>
      <c r="D93" s="16">
        <v>20</v>
      </c>
      <c r="E93" s="15" t="s">
        <v>449</v>
      </c>
    </row>
    <row r="94" spans="1:5" ht="46.5">
      <c r="A94" s="13" t="s">
        <v>305</v>
      </c>
      <c r="B94" s="15" t="s">
        <v>306</v>
      </c>
      <c r="C94" s="14" t="s">
        <v>307</v>
      </c>
      <c r="D94" s="16">
        <v>24</v>
      </c>
      <c r="E94" s="15" t="s">
        <v>450</v>
      </c>
    </row>
    <row r="95" spans="1:5" ht="46.5">
      <c r="A95" s="13" t="s">
        <v>308</v>
      </c>
      <c r="B95" s="15" t="s">
        <v>309</v>
      </c>
      <c r="C95" s="14" t="s">
        <v>304</v>
      </c>
      <c r="D95" s="16">
        <v>4</v>
      </c>
      <c r="E95" s="15" t="s">
        <v>451</v>
      </c>
    </row>
    <row r="96" spans="1:5" ht="186">
      <c r="A96" s="13" t="s">
        <v>310</v>
      </c>
      <c r="B96" s="15" t="s">
        <v>211</v>
      </c>
      <c r="C96" s="14" t="s">
        <v>205</v>
      </c>
      <c r="D96" s="16">
        <v>30</v>
      </c>
      <c r="E96" s="15" t="s">
        <v>452</v>
      </c>
    </row>
    <row r="97" spans="1:5" ht="77.5">
      <c r="A97" s="13" t="s">
        <v>311</v>
      </c>
      <c r="B97" s="15" t="s">
        <v>211</v>
      </c>
      <c r="C97" s="14" t="s">
        <v>163</v>
      </c>
      <c r="D97" s="16">
        <v>150.19</v>
      </c>
      <c r="E97" s="15" t="s">
        <v>453</v>
      </c>
    </row>
    <row r="98" spans="1:5" ht="77.5">
      <c r="A98" s="13" t="s">
        <v>312</v>
      </c>
      <c r="B98" s="15" t="s">
        <v>313</v>
      </c>
      <c r="C98" s="14" t="s">
        <v>314</v>
      </c>
      <c r="D98" s="16">
        <v>1584</v>
      </c>
      <c r="E98" s="15" t="s">
        <v>454</v>
      </c>
    </row>
    <row r="99" spans="1:5" ht="15">
      <c r="A99" s="17" t="s">
        <v>315</v>
      </c>
      <c r="B99" s="180" t="s">
        <v>102</v>
      </c>
      <c r="C99" s="180"/>
      <c r="D99" s="180"/>
      <c r="E99" s="181"/>
    </row>
    <row r="100" spans="1:5" ht="15">
      <c r="A100" s="23" t="s">
        <v>316</v>
      </c>
      <c r="B100" s="182" t="s">
        <v>103</v>
      </c>
      <c r="C100" s="182"/>
      <c r="D100" s="182"/>
      <c r="E100" s="183"/>
    </row>
    <row r="101" spans="1:5" ht="201.5">
      <c r="A101" s="13" t="s">
        <v>317</v>
      </c>
      <c r="B101" s="15" t="s">
        <v>257</v>
      </c>
      <c r="C101" s="14" t="s">
        <v>258</v>
      </c>
      <c r="D101" s="16">
        <v>222.46</v>
      </c>
      <c r="E101" s="15" t="s">
        <v>455</v>
      </c>
    </row>
    <row r="102" spans="1:5" ht="155">
      <c r="A102" s="13" t="s">
        <v>318</v>
      </c>
      <c r="B102" s="15" t="s">
        <v>208</v>
      </c>
      <c r="C102" s="14" t="s">
        <v>81</v>
      </c>
      <c r="D102" s="16">
        <v>560.49</v>
      </c>
      <c r="E102" s="15" t="s">
        <v>456</v>
      </c>
    </row>
    <row r="103" spans="1:5" ht="93">
      <c r="A103" s="13" t="s">
        <v>153</v>
      </c>
      <c r="B103" s="15" t="s">
        <v>201</v>
      </c>
      <c r="C103" s="14" t="s">
        <v>202</v>
      </c>
      <c r="D103" s="16">
        <v>0</v>
      </c>
      <c r="E103" s="15" t="s">
        <v>457</v>
      </c>
    </row>
    <row r="104" spans="1:5" ht="139.5">
      <c r="A104" s="13" t="s">
        <v>319</v>
      </c>
      <c r="B104" s="15" t="s">
        <v>210</v>
      </c>
      <c r="C104" s="14" t="s">
        <v>202</v>
      </c>
      <c r="D104" s="16">
        <v>3138.74</v>
      </c>
      <c r="E104" s="15" t="s">
        <v>458</v>
      </c>
    </row>
    <row r="105" spans="1:5" ht="15">
      <c r="A105" s="56" t="s">
        <v>320</v>
      </c>
      <c r="B105" s="184" t="s">
        <v>104</v>
      </c>
      <c r="C105" s="184"/>
      <c r="D105" s="184"/>
      <c r="E105" s="184"/>
    </row>
    <row r="106" spans="1:5" ht="62">
      <c r="A106" s="13" t="s">
        <v>153</v>
      </c>
      <c r="B106" s="15" t="s">
        <v>222</v>
      </c>
      <c r="C106" s="14" t="s">
        <v>223</v>
      </c>
      <c r="D106" s="16">
        <v>0</v>
      </c>
      <c r="E106" s="15" t="s">
        <v>459</v>
      </c>
    </row>
    <row r="107" spans="1:5" ht="77.5">
      <c r="A107" s="13" t="s">
        <v>321</v>
      </c>
      <c r="B107" s="15" t="s">
        <v>322</v>
      </c>
      <c r="C107" s="14" t="s">
        <v>227</v>
      </c>
      <c r="D107" s="16">
        <v>229.43</v>
      </c>
      <c r="E107" s="15" t="s">
        <v>460</v>
      </c>
    </row>
    <row r="108" spans="1:5" ht="232.5">
      <c r="A108" s="13" t="s">
        <v>323</v>
      </c>
      <c r="B108" s="15" t="s">
        <v>324</v>
      </c>
      <c r="C108" s="14" t="s">
        <v>205</v>
      </c>
      <c r="D108" s="16">
        <v>2030.01</v>
      </c>
      <c r="E108" s="15" t="s">
        <v>461</v>
      </c>
    </row>
    <row r="109" spans="1:5" ht="15">
      <c r="A109" s="17" t="s">
        <v>325</v>
      </c>
      <c r="B109" s="180" t="s">
        <v>107</v>
      </c>
      <c r="C109" s="180"/>
      <c r="D109" s="180"/>
      <c r="E109" s="181"/>
    </row>
    <row r="110" spans="1:5" ht="31">
      <c r="A110" s="13" t="s">
        <v>326</v>
      </c>
      <c r="B110" s="15" t="s">
        <v>327</v>
      </c>
      <c r="C110" s="14" t="s">
        <v>161</v>
      </c>
      <c r="D110" s="16">
        <v>10</v>
      </c>
      <c r="E110" s="15" t="s">
        <v>462</v>
      </c>
    </row>
    <row r="111" spans="1:5" ht="46.5">
      <c r="A111" s="13" t="s">
        <v>328</v>
      </c>
      <c r="B111" s="15" t="s">
        <v>329</v>
      </c>
      <c r="C111" s="14" t="s">
        <v>227</v>
      </c>
      <c r="D111" s="16">
        <v>967</v>
      </c>
      <c r="E111" s="15" t="s">
        <v>463</v>
      </c>
    </row>
    <row r="112" spans="1:5" ht="46.5">
      <c r="A112" s="13" t="s">
        <v>330</v>
      </c>
      <c r="B112" s="15" t="s">
        <v>331</v>
      </c>
      <c r="C112" s="14" t="s">
        <v>227</v>
      </c>
      <c r="D112" s="16">
        <v>2156</v>
      </c>
      <c r="E112" s="15" t="s">
        <v>464</v>
      </c>
    </row>
    <row r="113" spans="1:5" ht="46.5">
      <c r="A113" s="13" t="s">
        <v>332</v>
      </c>
      <c r="B113" s="15" t="s">
        <v>333</v>
      </c>
      <c r="C113" s="14" t="s">
        <v>227</v>
      </c>
      <c r="D113" s="16">
        <v>2959</v>
      </c>
      <c r="E113" s="15" t="s">
        <v>465</v>
      </c>
    </row>
    <row r="114" spans="1:5" ht="46.5">
      <c r="A114" s="13" t="s">
        <v>334</v>
      </c>
      <c r="B114" s="15" t="s">
        <v>335</v>
      </c>
      <c r="C114" s="14" t="s">
        <v>227</v>
      </c>
      <c r="D114" s="16">
        <v>1353</v>
      </c>
      <c r="E114" s="15" t="s">
        <v>466</v>
      </c>
    </row>
    <row r="115" spans="1:5" ht="77.5">
      <c r="A115" s="13" t="s">
        <v>336</v>
      </c>
      <c r="B115" s="15" t="s">
        <v>337</v>
      </c>
      <c r="C115" s="14" t="s">
        <v>161</v>
      </c>
      <c r="D115" s="16">
        <v>14</v>
      </c>
      <c r="E115" s="15" t="s">
        <v>467</v>
      </c>
    </row>
    <row r="116" spans="1:5" ht="31">
      <c r="A116" s="13" t="s">
        <v>338</v>
      </c>
      <c r="B116" s="15" t="s">
        <v>339</v>
      </c>
      <c r="C116" s="14" t="s">
        <v>307</v>
      </c>
      <c r="D116" s="16">
        <v>1</v>
      </c>
      <c r="E116" s="15" t="s">
        <v>468</v>
      </c>
    </row>
    <row r="117" spans="1:5" ht="62">
      <c r="A117" s="13" t="s">
        <v>340</v>
      </c>
      <c r="B117" s="15" t="s">
        <v>341</v>
      </c>
      <c r="C117" s="14" t="s">
        <v>161</v>
      </c>
      <c r="D117" s="16">
        <v>1</v>
      </c>
      <c r="E117" s="15" t="s">
        <v>469</v>
      </c>
    </row>
    <row r="118" spans="1:5" ht="31">
      <c r="A118" s="13" t="s">
        <v>153</v>
      </c>
      <c r="B118" s="15" t="s">
        <v>342</v>
      </c>
      <c r="C118" s="14" t="s">
        <v>307</v>
      </c>
      <c r="D118" s="16">
        <v>0</v>
      </c>
      <c r="E118" s="15" t="s">
        <v>470</v>
      </c>
    </row>
    <row r="119" spans="1:5" ht="139.5">
      <c r="A119" s="13" t="s">
        <v>343</v>
      </c>
      <c r="B119" s="15" t="s">
        <v>344</v>
      </c>
      <c r="C119" s="14" t="s">
        <v>307</v>
      </c>
      <c r="D119" s="16">
        <v>21</v>
      </c>
      <c r="E119" s="15" t="s">
        <v>471</v>
      </c>
    </row>
    <row r="120" spans="1:5" ht="155">
      <c r="A120" s="13" t="s">
        <v>345</v>
      </c>
      <c r="B120" s="15" t="s">
        <v>346</v>
      </c>
      <c r="C120" s="14" t="s">
        <v>307</v>
      </c>
      <c r="D120" s="16">
        <v>14</v>
      </c>
      <c r="E120" s="15" t="s">
        <v>472</v>
      </c>
    </row>
    <row r="121" spans="1:5" ht="139.5">
      <c r="A121" s="13" t="s">
        <v>347</v>
      </c>
      <c r="B121" s="15" t="s">
        <v>348</v>
      </c>
      <c r="C121" s="14" t="s">
        <v>307</v>
      </c>
      <c r="D121" s="16">
        <v>45</v>
      </c>
      <c r="E121" s="15" t="s">
        <v>473</v>
      </c>
    </row>
    <row r="122" spans="1:5" ht="139.5">
      <c r="A122" s="13" t="s">
        <v>349</v>
      </c>
      <c r="B122" s="15" t="s">
        <v>350</v>
      </c>
      <c r="C122" s="14" t="s">
        <v>307</v>
      </c>
      <c r="D122" s="16">
        <v>45</v>
      </c>
      <c r="E122" s="15" t="s">
        <v>474</v>
      </c>
    </row>
    <row r="123" spans="1:5" ht="124">
      <c r="A123" s="13" t="s">
        <v>351</v>
      </c>
      <c r="B123" s="15" t="s">
        <v>352</v>
      </c>
      <c r="C123" s="14" t="s">
        <v>307</v>
      </c>
      <c r="D123" s="16">
        <v>21</v>
      </c>
      <c r="E123" s="15" t="s">
        <v>475</v>
      </c>
    </row>
    <row r="124" spans="1:5" ht="139.5">
      <c r="A124" s="13" t="s">
        <v>353</v>
      </c>
      <c r="B124" s="15" t="s">
        <v>354</v>
      </c>
      <c r="C124" s="14" t="s">
        <v>304</v>
      </c>
      <c r="D124" s="16">
        <v>25</v>
      </c>
      <c r="E124" s="15" t="s">
        <v>476</v>
      </c>
    </row>
    <row r="125" spans="1:5" ht="139.5">
      <c r="A125" s="13" t="s">
        <v>355</v>
      </c>
      <c r="B125" s="15" t="s">
        <v>356</v>
      </c>
      <c r="C125" s="14" t="s">
        <v>304</v>
      </c>
      <c r="D125" s="16">
        <v>45</v>
      </c>
      <c r="E125" s="15" t="s">
        <v>477</v>
      </c>
    </row>
    <row r="126" spans="1:5" ht="31">
      <c r="A126" s="13" t="s">
        <v>357</v>
      </c>
      <c r="B126" s="15" t="s">
        <v>358</v>
      </c>
      <c r="C126" s="14" t="s">
        <v>227</v>
      </c>
      <c r="D126" s="16">
        <v>322.14</v>
      </c>
      <c r="E126" s="15" t="s">
        <v>478</v>
      </c>
    </row>
    <row r="127" spans="1:5" ht="139.5">
      <c r="A127" s="13" t="s">
        <v>359</v>
      </c>
      <c r="B127" s="15" t="s">
        <v>342</v>
      </c>
      <c r="C127" s="14" t="s">
        <v>307</v>
      </c>
      <c r="D127" s="16">
        <v>19</v>
      </c>
      <c r="E127" s="15" t="s">
        <v>479</v>
      </c>
    </row>
    <row r="128" spans="1:5" ht="77.5">
      <c r="A128" s="13" t="s">
        <v>153</v>
      </c>
      <c r="B128" s="15" t="s">
        <v>360</v>
      </c>
      <c r="C128" s="14" t="s">
        <v>307</v>
      </c>
      <c r="D128" s="16">
        <v>0</v>
      </c>
      <c r="E128" s="15" t="s">
        <v>480</v>
      </c>
    </row>
    <row r="129" spans="1:5" ht="108.5">
      <c r="A129" s="13" t="s">
        <v>361</v>
      </c>
      <c r="B129" s="15" t="s">
        <v>362</v>
      </c>
      <c r="C129" s="14" t="s">
        <v>307</v>
      </c>
      <c r="D129" s="16">
        <v>21</v>
      </c>
      <c r="E129" s="15" t="s">
        <v>481</v>
      </c>
    </row>
    <row r="130" spans="1:5" ht="108.5">
      <c r="A130" s="13" t="s">
        <v>363</v>
      </c>
      <c r="B130" s="15" t="s">
        <v>364</v>
      </c>
      <c r="C130" s="14" t="s">
        <v>365</v>
      </c>
      <c r="D130" s="16">
        <v>42</v>
      </c>
      <c r="E130" s="15" t="s">
        <v>482</v>
      </c>
    </row>
    <row r="131" spans="1:5" ht="108.5">
      <c r="A131" s="13" t="s">
        <v>366</v>
      </c>
      <c r="B131" s="15" t="s">
        <v>367</v>
      </c>
      <c r="C131" s="14" t="s">
        <v>368</v>
      </c>
      <c r="D131" s="16">
        <v>14</v>
      </c>
      <c r="E131" s="15" t="s">
        <v>483</v>
      </c>
    </row>
    <row r="132" spans="1:5" ht="62">
      <c r="A132" s="13" t="s">
        <v>369</v>
      </c>
      <c r="B132" s="15" t="s">
        <v>370</v>
      </c>
      <c r="C132" s="14" t="s">
        <v>304</v>
      </c>
      <c r="D132" s="16">
        <v>19</v>
      </c>
      <c r="E132" s="15" t="s">
        <v>484</v>
      </c>
    </row>
    <row r="133" spans="1:5" ht="62">
      <c r="A133" s="13" t="s">
        <v>371</v>
      </c>
      <c r="B133" s="15" t="s">
        <v>372</v>
      </c>
      <c r="C133" s="14" t="s">
        <v>304</v>
      </c>
      <c r="D133" s="16">
        <v>142</v>
      </c>
      <c r="E133" s="15" t="s">
        <v>485</v>
      </c>
    </row>
    <row r="134" spans="1:5" ht="15">
      <c r="A134" s="17" t="s">
        <v>373</v>
      </c>
      <c r="B134" s="180" t="s">
        <v>125</v>
      </c>
      <c r="C134" s="180"/>
      <c r="D134" s="180"/>
      <c r="E134" s="181"/>
    </row>
    <row r="135" spans="1:5" ht="108.5">
      <c r="A135" s="13" t="s">
        <v>153</v>
      </c>
      <c r="B135" s="15" t="s">
        <v>374</v>
      </c>
      <c r="C135" s="14" t="s">
        <v>205</v>
      </c>
      <c r="D135" s="16">
        <v>0</v>
      </c>
      <c r="E135" s="15" t="s">
        <v>486</v>
      </c>
    </row>
    <row r="136" spans="1:5" ht="62">
      <c r="A136" s="13" t="s">
        <v>375</v>
      </c>
      <c r="B136" s="15" t="s">
        <v>376</v>
      </c>
      <c r="C136" s="14" t="s">
        <v>184</v>
      </c>
      <c r="D136" s="16">
        <v>28.35</v>
      </c>
      <c r="E136" s="15" t="s">
        <v>487</v>
      </c>
    </row>
  </sheetData>
  <mergeCells count="18">
    <mergeCell ref="B7:E7"/>
    <mergeCell ref="B9:E9"/>
    <mergeCell ref="B26:E26"/>
    <mergeCell ref="B30:E30"/>
    <mergeCell ref="A2:E2"/>
    <mergeCell ref="B109:E109"/>
    <mergeCell ref="B134:E134"/>
    <mergeCell ref="B99:E99"/>
    <mergeCell ref="B100:E100"/>
    <mergeCell ref="B105:E105"/>
    <mergeCell ref="B31:E31"/>
    <mergeCell ref="B39:E39"/>
    <mergeCell ref="B49:E49"/>
    <mergeCell ref="B64:E64"/>
    <mergeCell ref="B65:E65"/>
    <mergeCell ref="B81:E81"/>
    <mergeCell ref="A5:E5"/>
    <mergeCell ref="B6:E6"/>
  </mergeCells>
  <printOptions horizontalCentered="1"/>
  <pageMargins left="0.1968503937007874" right="0.1968503937007874" top="0.3937007874015748" bottom="0.3937007874015748" header="0.31496062992125984" footer="0.11811023622047245"/>
  <pageSetup fitToHeight="0" fitToWidth="1" horizontalDpi="600" verticalDpi="600" orientation="portrait" paperSize="9" scale="70" r:id="rId2"/>
  <headerFooter>
    <oddFooter>&amp;R&amp;"Arial Narrow,Normal"&amp;10FOLHA &amp;P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4B693-F394-4A10-9592-9D12C0EF80C6}">
  <sheetPr>
    <pageSetUpPr fitToPage="1"/>
  </sheetPr>
  <dimension ref="A1:R59"/>
  <sheetViews>
    <sheetView tabSelected="1" zoomScale="55" zoomScaleNormal="55" workbookViewId="0" topLeftCell="A1">
      <selection activeCell="R59" sqref="A1:R59"/>
    </sheetView>
  </sheetViews>
  <sheetFormatPr defaultColWidth="9.140625" defaultRowHeight="15"/>
  <cols>
    <col min="1" max="1" width="7.7109375" style="54" customWidth="1"/>
    <col min="2" max="2" width="9.421875" style="54" bestFit="1" customWidth="1"/>
    <col min="3" max="3" width="13.57421875" style="54" customWidth="1"/>
    <col min="4" max="4" width="14.00390625" style="54" customWidth="1"/>
    <col min="5" max="5" width="13.00390625" style="54" customWidth="1"/>
    <col min="6" max="6" width="10.28125" style="54" customWidth="1"/>
    <col min="7" max="8" width="11.421875" style="54" bestFit="1" customWidth="1"/>
    <col min="9" max="9" width="11.7109375" style="54" bestFit="1" customWidth="1"/>
    <col min="10" max="10" width="13.00390625" style="54" bestFit="1" customWidth="1"/>
    <col min="11" max="12" width="11.7109375" style="54" bestFit="1" customWidth="1"/>
    <col min="13" max="18" width="9.421875" style="54" bestFit="1" customWidth="1"/>
    <col min="19" max="16384" width="9.140625" style="54" customWidth="1"/>
  </cols>
  <sheetData>
    <row r="1" spans="1:18" ht="18">
      <c r="A1" s="192" t="s">
        <v>499</v>
      </c>
      <c r="B1" s="192"/>
      <c r="C1" s="192"/>
      <c r="D1" s="192"/>
      <c r="E1" s="192"/>
      <c r="F1" s="192"/>
      <c r="G1" s="192"/>
      <c r="H1" s="192"/>
      <c r="I1" s="192"/>
      <c r="J1" s="192"/>
      <c r="K1" s="192"/>
      <c r="L1" s="192"/>
      <c r="M1" s="192"/>
      <c r="N1" s="192"/>
      <c r="O1" s="192"/>
      <c r="P1" s="192"/>
      <c r="Q1" s="192"/>
      <c r="R1" s="192"/>
    </row>
    <row r="2" spans="1:18" ht="15">
      <c r="A2" s="59"/>
      <c r="B2" s="59"/>
      <c r="C2" s="59"/>
      <c r="D2" s="59"/>
      <c r="E2" s="58"/>
      <c r="F2" s="60"/>
      <c r="G2" s="59"/>
      <c r="H2" s="59"/>
      <c r="I2" s="59"/>
      <c r="J2" s="59"/>
      <c r="K2" s="59"/>
      <c r="L2" s="59"/>
      <c r="M2" s="59"/>
      <c r="N2" s="59"/>
      <c r="O2" s="59"/>
      <c r="P2" s="59"/>
      <c r="Q2" s="204"/>
      <c r="R2" s="204"/>
    </row>
    <row r="3" spans="1:18" ht="15">
      <c r="A3" s="59"/>
      <c r="B3" s="59"/>
      <c r="C3" s="59"/>
      <c r="D3" s="59"/>
      <c r="E3" s="60"/>
      <c r="F3" s="60"/>
      <c r="G3" s="59"/>
      <c r="H3" s="59"/>
      <c r="I3" s="59"/>
      <c r="J3" s="59"/>
      <c r="K3" s="59"/>
      <c r="L3" s="59"/>
      <c r="M3" s="59"/>
      <c r="N3" s="59"/>
      <c r="O3" s="59"/>
      <c r="P3" s="59"/>
      <c r="Q3" s="59"/>
      <c r="R3" s="59"/>
    </row>
    <row r="4" spans="1:18" ht="15">
      <c r="A4" s="61" t="s">
        <v>1</v>
      </c>
      <c r="B4" s="62"/>
      <c r="C4" s="63" t="s">
        <v>2</v>
      </c>
      <c r="D4" s="64" t="s">
        <v>488</v>
      </c>
      <c r="E4" s="60"/>
      <c r="F4" s="65"/>
      <c r="G4" s="61" t="s">
        <v>489</v>
      </c>
      <c r="H4" s="59"/>
      <c r="I4" s="59"/>
      <c r="J4" s="59"/>
      <c r="K4" s="62"/>
      <c r="L4" s="61" t="str">
        <f>IF(TIPOORCAMENTO="Licitado","NOME DA EMPRESA","DESCRIÇÃO DO LOTE")</f>
        <v>DESCRIÇÃO DO LOTE</v>
      </c>
      <c r="M4" s="59"/>
      <c r="N4" s="59"/>
      <c r="O4" s="59"/>
      <c r="P4" s="59"/>
      <c r="Q4" s="59"/>
      <c r="R4" s="66" t="str">
        <f>IF(TIPOORCAMENTO="Licitado","Nº CTEF","")</f>
        <v/>
      </c>
    </row>
    <row r="5" spans="1:18" ht="48" customHeight="1">
      <c r="A5" s="205" t="str">
        <f>Import.CR</f>
        <v>1040442-03</v>
      </c>
      <c r="B5" s="205"/>
      <c r="C5" s="111" t="str">
        <f>Import.SICONV</f>
        <v>845082</v>
      </c>
      <c r="D5" s="206" t="str">
        <f>Import.Proponente</f>
        <v>MUNICÍPIO DE CABO FRIO</v>
      </c>
      <c r="E5" s="206"/>
      <c r="F5" s="206"/>
      <c r="G5" s="207" t="str">
        <f>Import.Apelido</f>
        <v>REABILITAÇÃO E REQUALIFICAÇÃO URBANÍSTICA DA AV. ALMIRANTE BARROSO E ÁREA DO ENTORNO NO MUNICÍPIO DE CABO FRIO-RJ</v>
      </c>
      <c r="H5" s="207"/>
      <c r="I5" s="207"/>
      <c r="J5" s="207"/>
      <c r="K5" s="207"/>
      <c r="L5" s="187" t="s">
        <v>17</v>
      </c>
      <c r="M5" s="188"/>
      <c r="N5" s="188"/>
      <c r="O5" s="188"/>
      <c r="P5" s="188"/>
      <c r="Q5" s="188"/>
      <c r="R5" s="189"/>
    </row>
    <row r="6" spans="1:18" ht="15">
      <c r="A6" s="59"/>
      <c r="B6" s="59"/>
      <c r="C6" s="59"/>
      <c r="D6" s="59"/>
      <c r="E6" s="60"/>
      <c r="F6" s="60"/>
      <c r="G6" s="59"/>
      <c r="H6" s="59"/>
      <c r="I6" s="59"/>
      <c r="J6" s="59"/>
      <c r="K6" s="59"/>
      <c r="L6" s="59"/>
      <c r="M6" s="59"/>
      <c r="N6" s="59"/>
      <c r="O6" s="59"/>
      <c r="P6" s="59"/>
      <c r="Q6" s="59"/>
      <c r="R6" s="59"/>
    </row>
    <row r="7" spans="1:18" ht="15">
      <c r="A7" s="67"/>
      <c r="B7" s="67"/>
      <c r="C7" s="112"/>
      <c r="D7" s="112"/>
      <c r="E7" s="112"/>
      <c r="F7" s="112"/>
      <c r="G7" s="59"/>
      <c r="H7" s="59"/>
      <c r="I7" s="59"/>
      <c r="J7" s="59"/>
      <c r="K7" s="59"/>
      <c r="L7" s="59"/>
      <c r="M7" s="59"/>
      <c r="N7" s="59"/>
      <c r="O7" s="59"/>
      <c r="P7" s="59"/>
      <c r="Q7" s="59"/>
      <c r="R7" s="59"/>
    </row>
    <row r="8" spans="1:18" ht="15.75" customHeight="1">
      <c r="A8" s="201" t="s">
        <v>7</v>
      </c>
      <c r="B8" s="190" t="s">
        <v>10</v>
      </c>
      <c r="C8" s="190"/>
      <c r="D8" s="190"/>
      <c r="E8" s="202" t="s">
        <v>490</v>
      </c>
      <c r="F8" s="203" t="s">
        <v>491</v>
      </c>
      <c r="G8" s="141">
        <v>1</v>
      </c>
      <c r="H8" s="141">
        <v>2</v>
      </c>
      <c r="I8" s="141">
        <v>3</v>
      </c>
      <c r="J8" s="141">
        <v>4</v>
      </c>
      <c r="K8" s="141">
        <v>5</v>
      </c>
      <c r="L8" s="141">
        <v>6</v>
      </c>
      <c r="M8" s="141">
        <v>7</v>
      </c>
      <c r="N8" s="141">
        <v>8</v>
      </c>
      <c r="O8" s="141">
        <v>9</v>
      </c>
      <c r="P8" s="141">
        <v>10</v>
      </c>
      <c r="Q8" s="141">
        <v>11</v>
      </c>
      <c r="R8" s="142">
        <v>12</v>
      </c>
    </row>
    <row r="9" spans="1:18" ht="15">
      <c r="A9" s="201"/>
      <c r="B9" s="191"/>
      <c r="C9" s="191"/>
      <c r="D9" s="191"/>
      <c r="E9" s="202"/>
      <c r="F9" s="203"/>
      <c r="G9" s="143" t="s">
        <v>501</v>
      </c>
      <c r="H9" s="143" t="s">
        <v>502</v>
      </c>
      <c r="I9" s="143" t="s">
        <v>503</v>
      </c>
      <c r="J9" s="143" t="s">
        <v>504</v>
      </c>
      <c r="K9" s="143" t="s">
        <v>505</v>
      </c>
      <c r="L9" s="143" t="s">
        <v>506</v>
      </c>
      <c r="M9" s="143"/>
      <c r="N9" s="143"/>
      <c r="O9" s="143"/>
      <c r="P9" s="143"/>
      <c r="Q9" s="143"/>
      <c r="R9" s="143"/>
    </row>
    <row r="10" spans="1:18" ht="15">
      <c r="A10" s="125">
        <v>1</v>
      </c>
      <c r="B10" s="126" t="s">
        <v>17</v>
      </c>
      <c r="C10" s="126"/>
      <c r="D10" s="126"/>
      <c r="E10" s="127">
        <v>3386194.24</v>
      </c>
      <c r="F10" s="70" t="s">
        <v>492</v>
      </c>
      <c r="G10" s="71">
        <f ca="1">IF(AND($K10=2,ACOMPANHAMENTO="BM"),G11,#REF!/$L10)</f>
        <v>0.03524220299610024</v>
      </c>
      <c r="H10" s="72">
        <f ca="1">IF(AND($K10=2,ACOMPANHAMENTO="BM"),H11,#REF!/$L10)</f>
        <v>0.1785442574858596</v>
      </c>
      <c r="I10" s="72">
        <f ca="1">IF(AND($K10=2,ACOMPANHAMENTO="BM"),I11,#REF!/$L10)</f>
        <v>0.26588838904143897</v>
      </c>
      <c r="J10" s="72">
        <f ca="1">IF(AND($K10=2,ACOMPANHAMENTO="BM"),J11,#REF!/$L10)</f>
        <v>0.35882390157689237</v>
      </c>
      <c r="K10" s="72">
        <f ca="1">IF(AND($K10=2,ACOMPANHAMENTO="BM"),K11,#REF!/$L10)</f>
        <v>0.15809344586180618</v>
      </c>
      <c r="L10" s="72">
        <f ca="1">IF(AND($K10=2,ACOMPANHAMENTO="BM"),L11,#REF!/$L10)</f>
        <v>0.003407803037902515</v>
      </c>
      <c r="M10" s="72">
        <f ca="1">IF(AND($K10=2,ACOMPANHAMENTO="BM"),M11,#REF!/$L10)</f>
        <v>0</v>
      </c>
      <c r="N10" s="72">
        <f ca="1">IF(AND($K10=2,ACOMPANHAMENTO="BM"),N11,#REF!/$L10)</f>
        <v>0</v>
      </c>
      <c r="O10" s="72">
        <f ca="1">IF(AND($K10=2,ACOMPANHAMENTO="BM"),O11,#REF!/$L10)</f>
        <v>0</v>
      </c>
      <c r="P10" s="72">
        <f ca="1">IF(AND($K10=2,ACOMPANHAMENTO="BM"),P11,#REF!/$L10)</f>
        <v>0</v>
      </c>
      <c r="Q10" s="72">
        <f ca="1">IF(AND($K10=2,ACOMPANHAMENTO="BM"),Q11,#REF!/$L10)</f>
        <v>0</v>
      </c>
      <c r="R10" s="73">
        <f ca="1">IF(AND($K10=2,ACOMPANHAMENTO="BM"),R11,#REF!/$L10)</f>
        <v>0</v>
      </c>
    </row>
    <row r="11" spans="1:18" ht="15">
      <c r="A11" s="130"/>
      <c r="B11" s="131" t="s">
        <v>379</v>
      </c>
      <c r="C11" s="131"/>
      <c r="D11" s="131"/>
      <c r="E11" s="132"/>
      <c r="F11" s="76"/>
      <c r="G11" s="77"/>
      <c r="H11" s="78"/>
      <c r="I11" s="78"/>
      <c r="J11" s="78"/>
      <c r="K11" s="78"/>
      <c r="L11" s="78"/>
      <c r="M11" s="78"/>
      <c r="N11" s="78"/>
      <c r="O11" s="78"/>
      <c r="P11" s="78"/>
      <c r="Q11" s="78"/>
      <c r="R11" s="79"/>
    </row>
    <row r="12" spans="1:18" ht="15">
      <c r="A12" s="133" t="s">
        <v>155</v>
      </c>
      <c r="B12" s="134" t="s">
        <v>18</v>
      </c>
      <c r="C12" s="134"/>
      <c r="D12" s="134"/>
      <c r="E12" s="135">
        <v>134134.81</v>
      </c>
      <c r="F12" s="70" t="s">
        <v>492</v>
      </c>
      <c r="G12" s="71">
        <f ca="1">IF(AND($K12=2,ACOMPANHAMENTO="BM"),G13,#REF!/$L12)</f>
        <v>0.0398</v>
      </c>
      <c r="H12" s="72">
        <f ca="1">IF(AND($K12=2,ACOMPANHAMENTO="BM"),H13,#REF!/$L12)</f>
        <v>0.2161</v>
      </c>
      <c r="I12" s="72">
        <f ca="1">IF(AND($K12=2,ACOMPANHAMENTO="BM"),I13,#REF!/$L12)</f>
        <v>0.265</v>
      </c>
      <c r="J12" s="72">
        <f ca="1">IF(AND($K12=2,ACOMPANHAMENTO="BM"),J13,#REF!/$L12)</f>
        <v>0.3174</v>
      </c>
      <c r="K12" s="72">
        <f ca="1">IF(AND($K12=2,ACOMPANHAMENTO="BM"),K13,#REF!/$L12)</f>
        <v>0.1571</v>
      </c>
      <c r="L12" s="72">
        <f ca="1">IF(AND($K12=2,ACOMPANHAMENTO="BM"),L13,#REF!/$L12)</f>
        <v>0.0046</v>
      </c>
      <c r="M12" s="72">
        <f ca="1">IF(AND($K12=2,ACOMPANHAMENTO="BM"),M13,#REF!/$L12)</f>
        <v>0</v>
      </c>
      <c r="N12" s="72">
        <f ca="1">IF(AND($K12=2,ACOMPANHAMENTO="BM"),N13,#REF!/$L12)</f>
        <v>0</v>
      </c>
      <c r="O12" s="72">
        <f ca="1">IF(AND($K12=2,ACOMPANHAMENTO="BM"),O13,#REF!/$L12)</f>
        <v>0</v>
      </c>
      <c r="P12" s="72">
        <f ca="1">IF(AND($K12=2,ACOMPANHAMENTO="BM"),P13,#REF!/$L12)</f>
        <v>0</v>
      </c>
      <c r="Q12" s="72">
        <f ca="1">IF(AND($K12=2,ACOMPANHAMENTO="BM"),Q13,#REF!/$L12)</f>
        <v>0</v>
      </c>
      <c r="R12" s="73">
        <f ca="1">IF(AND($K12=2,ACOMPANHAMENTO="BM"),R13,#REF!/$L12)</f>
        <v>0</v>
      </c>
    </row>
    <row r="13" spans="1:18" ht="15">
      <c r="A13" s="136"/>
      <c r="B13" s="137" t="s">
        <v>379</v>
      </c>
      <c r="C13" s="137"/>
      <c r="D13" s="137"/>
      <c r="E13" s="138"/>
      <c r="F13" s="76"/>
      <c r="G13" s="77">
        <v>0.0398</v>
      </c>
      <c r="H13" s="78">
        <v>0.2161</v>
      </c>
      <c r="I13" s="78">
        <v>0.265</v>
      </c>
      <c r="J13" s="78">
        <v>0.3174</v>
      </c>
      <c r="K13" s="78">
        <v>0.1571</v>
      </c>
      <c r="L13" s="78">
        <v>0.0046</v>
      </c>
      <c r="M13" s="78"/>
      <c r="N13" s="78"/>
      <c r="O13" s="78"/>
      <c r="P13" s="78"/>
      <c r="Q13" s="78"/>
      <c r="R13" s="79"/>
    </row>
    <row r="14" spans="1:18" ht="15">
      <c r="A14" s="133" t="s">
        <v>158</v>
      </c>
      <c r="B14" s="134" t="s">
        <v>20</v>
      </c>
      <c r="C14" s="134"/>
      <c r="D14" s="134"/>
      <c r="E14" s="135">
        <v>45131.62</v>
      </c>
      <c r="F14" s="70" t="s">
        <v>492</v>
      </c>
      <c r="G14" s="71">
        <f ca="1">IF(AND($K14=2,ACOMPANHAMENTO="BM"),G15,#REF!/$L14)</f>
        <v>0.9752138157749574</v>
      </c>
      <c r="H14" s="72">
        <f ca="1">IF(AND($K14=2,ACOMPANHAMENTO="BM"),H15,#REF!/$L14)</f>
        <v>0.024786184225042668</v>
      </c>
      <c r="I14" s="72">
        <f ca="1">IF(AND($K14=2,ACOMPANHAMENTO="BM"),I15,#REF!/$L14)</f>
        <v>0</v>
      </c>
      <c r="J14" s="72">
        <f ca="1">IF(AND($K14=2,ACOMPANHAMENTO="BM"),J15,#REF!/$L14)</f>
        <v>0</v>
      </c>
      <c r="K14" s="72">
        <f ca="1">IF(AND($K14=2,ACOMPANHAMENTO="BM"),K15,#REF!/$L14)</f>
        <v>0</v>
      </c>
      <c r="L14" s="72">
        <f ca="1">IF(AND($K14=2,ACOMPANHAMENTO="BM"),L15,#REF!/$L14)</f>
        <v>0</v>
      </c>
      <c r="M14" s="72">
        <f ca="1">IF(AND($K14=2,ACOMPANHAMENTO="BM"),M15,#REF!/$L14)</f>
        <v>0</v>
      </c>
      <c r="N14" s="72">
        <f ca="1">IF(AND($K14=2,ACOMPANHAMENTO="BM"),N15,#REF!/$L14)</f>
        <v>0</v>
      </c>
      <c r="O14" s="72">
        <f ca="1">IF(AND($K14=2,ACOMPANHAMENTO="BM"),O15,#REF!/$L14)</f>
        <v>0</v>
      </c>
      <c r="P14" s="72">
        <f ca="1">IF(AND($K14=2,ACOMPANHAMENTO="BM"),P15,#REF!/$L14)</f>
        <v>0</v>
      </c>
      <c r="Q14" s="72">
        <f ca="1">IF(AND($K14=2,ACOMPANHAMENTO="BM"),Q15,#REF!/$L14)</f>
        <v>0</v>
      </c>
      <c r="R14" s="73">
        <f ca="1">IF(AND($K14=2,ACOMPANHAMENTO="BM"),R15,#REF!/$L14)</f>
        <v>0</v>
      </c>
    </row>
    <row r="15" spans="1:18" ht="15">
      <c r="A15" s="136"/>
      <c r="B15" s="137" t="s">
        <v>379</v>
      </c>
      <c r="C15" s="137"/>
      <c r="D15" s="137"/>
      <c r="E15" s="138"/>
      <c r="F15" s="76"/>
      <c r="G15" s="77">
        <v>0.9752138157749574</v>
      </c>
      <c r="H15" s="78">
        <v>0.024786184225042668</v>
      </c>
      <c r="I15" s="78"/>
      <c r="J15" s="78"/>
      <c r="K15" s="78"/>
      <c r="L15" s="78"/>
      <c r="M15" s="78"/>
      <c r="N15" s="78"/>
      <c r="O15" s="78"/>
      <c r="P15" s="78"/>
      <c r="Q15" s="78"/>
      <c r="R15" s="79"/>
    </row>
    <row r="16" spans="1:18" ht="15">
      <c r="A16" s="139" t="s">
        <v>191</v>
      </c>
      <c r="B16" s="134" t="s">
        <v>37</v>
      </c>
      <c r="C16" s="134"/>
      <c r="D16" s="134"/>
      <c r="E16" s="135">
        <v>69985.4</v>
      </c>
      <c r="F16" s="70" t="s">
        <v>492</v>
      </c>
      <c r="G16" s="71">
        <f ca="1">IF(AND($K16=2,ACOMPANHAMENTO="BM"),G17,#REF!/$L16)</f>
        <v>1</v>
      </c>
      <c r="H16" s="72">
        <f ca="1">IF(AND($K16=2,ACOMPANHAMENTO="BM"),H17,#REF!/$L16)</f>
        <v>0</v>
      </c>
      <c r="I16" s="72">
        <f ca="1">IF(AND($K16=2,ACOMPANHAMENTO="BM"),I17,#REF!/$L16)</f>
        <v>0</v>
      </c>
      <c r="J16" s="72">
        <f ca="1">IF(AND($K16=2,ACOMPANHAMENTO="BM"),J17,#REF!/$L16)</f>
        <v>0</v>
      </c>
      <c r="K16" s="72">
        <f ca="1">IF(AND($K16=2,ACOMPANHAMENTO="BM"),K17,#REF!/$L16)</f>
        <v>0</v>
      </c>
      <c r="L16" s="72">
        <f ca="1">IF(AND($K16=2,ACOMPANHAMENTO="BM"),L17,#REF!/$L16)</f>
        <v>0</v>
      </c>
      <c r="M16" s="72">
        <f ca="1">IF(AND($K16=2,ACOMPANHAMENTO="BM"),M17,#REF!/$L16)</f>
        <v>0</v>
      </c>
      <c r="N16" s="72">
        <f ca="1">IF(AND($K16=2,ACOMPANHAMENTO="BM"),N17,#REF!/$L16)</f>
        <v>0</v>
      </c>
      <c r="O16" s="72">
        <f ca="1">IF(AND($K16=2,ACOMPANHAMENTO="BM"),O17,#REF!/$L16)</f>
        <v>0</v>
      </c>
      <c r="P16" s="72">
        <f ca="1">IF(AND($K16=2,ACOMPANHAMENTO="BM"),P17,#REF!/$L16)</f>
        <v>0</v>
      </c>
      <c r="Q16" s="72">
        <f ca="1">IF(AND($K16=2,ACOMPANHAMENTO="BM"),Q17,#REF!/$L16)</f>
        <v>0</v>
      </c>
      <c r="R16" s="73">
        <f ca="1">IF(AND($K16=2,ACOMPANHAMENTO="BM"),R17,#REF!/$L16)</f>
        <v>0</v>
      </c>
    </row>
    <row r="17" spans="1:18" ht="15">
      <c r="A17" s="140"/>
      <c r="B17" s="137" t="s">
        <v>379</v>
      </c>
      <c r="C17" s="137"/>
      <c r="D17" s="137"/>
      <c r="E17" s="138"/>
      <c r="F17" s="76"/>
      <c r="G17" s="77">
        <v>1</v>
      </c>
      <c r="H17" s="78"/>
      <c r="I17" s="78"/>
      <c r="J17" s="78"/>
      <c r="K17" s="78"/>
      <c r="L17" s="78"/>
      <c r="M17" s="78"/>
      <c r="N17" s="78"/>
      <c r="O17" s="78"/>
      <c r="P17" s="78"/>
      <c r="Q17" s="78"/>
      <c r="R17" s="79"/>
    </row>
    <row r="18" spans="1:18" ht="15">
      <c r="A18" s="133" t="s">
        <v>199</v>
      </c>
      <c r="B18" s="134" t="s">
        <v>42</v>
      </c>
      <c r="C18" s="134"/>
      <c r="D18" s="134"/>
      <c r="E18" s="135">
        <v>552214.92</v>
      </c>
      <c r="F18" s="70" t="s">
        <v>492</v>
      </c>
      <c r="G18" s="71">
        <f ca="1">IF(AND($K18=2,ACOMPANHAMENTO="BM"),G19,#REF!/$L18)</f>
        <v>0</v>
      </c>
      <c r="H18" s="72">
        <f ca="1">IF(AND($K18=2,ACOMPANHAMENTO="BM"),H19,#REF!/$L18)</f>
        <v>1</v>
      </c>
      <c r="I18" s="72">
        <f ca="1">IF(AND($K18=2,ACOMPANHAMENTO="BM"),I19,#REF!/$L18)</f>
        <v>0</v>
      </c>
      <c r="J18" s="72">
        <f ca="1">IF(AND($K18=2,ACOMPANHAMENTO="BM"),J19,#REF!/$L18)</f>
        <v>0</v>
      </c>
      <c r="K18" s="72">
        <f ca="1">IF(AND($K18=2,ACOMPANHAMENTO="BM"),K19,#REF!/$L18)</f>
        <v>0</v>
      </c>
      <c r="L18" s="72">
        <f ca="1">IF(AND($K18=2,ACOMPANHAMENTO="BM"),L19,#REF!/$L18)</f>
        <v>0</v>
      </c>
      <c r="M18" s="72">
        <f ca="1">IF(AND($K18=2,ACOMPANHAMENTO="BM"),M19,#REF!/$L18)</f>
        <v>0</v>
      </c>
      <c r="N18" s="72">
        <f ca="1">IF(AND($K18=2,ACOMPANHAMENTO="BM"),N19,#REF!/$L18)</f>
        <v>0</v>
      </c>
      <c r="O18" s="72">
        <f ca="1">IF(AND($K18=2,ACOMPANHAMENTO="BM"),O19,#REF!/$L18)</f>
        <v>0</v>
      </c>
      <c r="P18" s="72">
        <f ca="1">IF(AND($K18=2,ACOMPANHAMENTO="BM"),P19,#REF!/$L18)</f>
        <v>0</v>
      </c>
      <c r="Q18" s="72">
        <f ca="1">IF(AND($K18=2,ACOMPANHAMENTO="BM"),Q19,#REF!/$L18)</f>
        <v>0</v>
      </c>
      <c r="R18" s="73">
        <f ca="1">IF(AND($K18=2,ACOMPANHAMENTO="BM"),R19,#REF!/$L18)</f>
        <v>0</v>
      </c>
    </row>
    <row r="19" spans="1:18" ht="15">
      <c r="A19" s="140"/>
      <c r="B19" s="137" t="s">
        <v>379</v>
      </c>
      <c r="C19" s="137"/>
      <c r="D19" s="137"/>
      <c r="E19" s="138"/>
      <c r="F19" s="76"/>
      <c r="G19" s="77"/>
      <c r="H19" s="78"/>
      <c r="I19" s="78"/>
      <c r="J19" s="78"/>
      <c r="K19" s="78"/>
      <c r="L19" s="78"/>
      <c r="M19" s="78"/>
      <c r="N19" s="78"/>
      <c r="O19" s="78"/>
      <c r="P19" s="78"/>
      <c r="Q19" s="78"/>
      <c r="R19" s="79"/>
    </row>
    <row r="20" spans="1:18" ht="15">
      <c r="A20" s="139" t="s">
        <v>200</v>
      </c>
      <c r="B20" s="134" t="s">
        <v>43</v>
      </c>
      <c r="C20" s="134"/>
      <c r="D20" s="134"/>
      <c r="E20" s="135">
        <v>2095.38</v>
      </c>
      <c r="F20" s="70" t="s">
        <v>492</v>
      </c>
      <c r="G20" s="71">
        <f ca="1">IF(AND($K20=2,ACOMPANHAMENTO="BM"),G21,#REF!/$L20)</f>
        <v>0</v>
      </c>
      <c r="H20" s="72">
        <f ca="1">IF(AND($K20=2,ACOMPANHAMENTO="BM"),H21,#REF!/$L20)</f>
        <v>1</v>
      </c>
      <c r="I20" s="72">
        <f ca="1">IF(AND($K20=2,ACOMPANHAMENTO="BM"),I21,#REF!/$L20)</f>
        <v>0</v>
      </c>
      <c r="J20" s="72">
        <f ca="1">IF(AND($K20=2,ACOMPANHAMENTO="BM"),J21,#REF!/$L20)</f>
        <v>0</v>
      </c>
      <c r="K20" s="72">
        <f ca="1">IF(AND($K20=2,ACOMPANHAMENTO="BM"),K21,#REF!/$L20)</f>
        <v>0</v>
      </c>
      <c r="L20" s="72">
        <f ca="1">IF(AND($K20=2,ACOMPANHAMENTO="BM"),L21,#REF!/$L20)</f>
        <v>0</v>
      </c>
      <c r="M20" s="72">
        <f ca="1">IF(AND($K20=2,ACOMPANHAMENTO="BM"),M21,#REF!/$L20)</f>
        <v>0</v>
      </c>
      <c r="N20" s="72">
        <f ca="1">IF(AND($K20=2,ACOMPANHAMENTO="BM"),N21,#REF!/$L20)</f>
        <v>0</v>
      </c>
      <c r="O20" s="72">
        <f ca="1">IF(AND($K20=2,ACOMPANHAMENTO="BM"),O21,#REF!/$L20)</f>
        <v>0</v>
      </c>
      <c r="P20" s="72">
        <f ca="1">IF(AND($K20=2,ACOMPANHAMENTO="BM"),P21,#REF!/$L20)</f>
        <v>0</v>
      </c>
      <c r="Q20" s="72">
        <f ca="1">IF(AND($K20=2,ACOMPANHAMENTO="BM"),Q21,#REF!/$L20)</f>
        <v>0</v>
      </c>
      <c r="R20" s="73">
        <f ca="1">IF(AND($K20=2,ACOMPANHAMENTO="BM"),R21,#REF!/$L20)</f>
        <v>0</v>
      </c>
    </row>
    <row r="21" spans="1:18" ht="15">
      <c r="A21" s="140"/>
      <c r="B21" s="137" t="s">
        <v>379</v>
      </c>
      <c r="C21" s="137"/>
      <c r="D21" s="137"/>
      <c r="E21" s="138"/>
      <c r="F21" s="76"/>
      <c r="G21" s="77"/>
      <c r="H21" s="78">
        <v>1</v>
      </c>
      <c r="I21" s="78"/>
      <c r="J21" s="78"/>
      <c r="K21" s="78"/>
      <c r="L21" s="78"/>
      <c r="M21" s="78"/>
      <c r="N21" s="78"/>
      <c r="O21" s="78"/>
      <c r="P21" s="78"/>
      <c r="Q21" s="78"/>
      <c r="R21" s="79"/>
    </row>
    <row r="22" spans="1:18" ht="15">
      <c r="A22" s="128" t="s">
        <v>212</v>
      </c>
      <c r="B22" s="195" t="s">
        <v>50</v>
      </c>
      <c r="C22" s="195"/>
      <c r="D22" s="195"/>
      <c r="E22" s="69">
        <v>429666.8</v>
      </c>
      <c r="F22" s="70" t="s">
        <v>492</v>
      </c>
      <c r="G22" s="71">
        <f ca="1">IF(AND($K22=2,ACOMPANHAMENTO="BM"),G23,#REF!/$L22)</f>
        <v>0</v>
      </c>
      <c r="H22" s="72">
        <f ca="1">IF(AND($K22=2,ACOMPANHAMENTO="BM"),H23,#REF!/$L22)</f>
        <v>1</v>
      </c>
      <c r="I22" s="72">
        <f ca="1">IF(AND($K22=2,ACOMPANHAMENTO="BM"),I23,#REF!/$L22)</f>
        <v>0</v>
      </c>
      <c r="J22" s="72">
        <f ca="1">IF(AND($K22=2,ACOMPANHAMENTO="BM"),J23,#REF!/$L22)</f>
        <v>0</v>
      </c>
      <c r="K22" s="72">
        <f ca="1">IF(AND($K22=2,ACOMPANHAMENTO="BM"),K23,#REF!/$L22)</f>
        <v>0</v>
      </c>
      <c r="L22" s="72">
        <f ca="1">IF(AND($K22=2,ACOMPANHAMENTO="BM"),L23,#REF!/$L22)</f>
        <v>0</v>
      </c>
      <c r="M22" s="72">
        <f ca="1">IF(AND($K22=2,ACOMPANHAMENTO="BM"),M23,#REF!/$L22)</f>
        <v>0</v>
      </c>
      <c r="N22" s="72">
        <f ca="1">IF(AND($K22=2,ACOMPANHAMENTO="BM"),N23,#REF!/$L22)</f>
        <v>0</v>
      </c>
      <c r="O22" s="72">
        <f ca="1">IF(AND($K22=2,ACOMPANHAMENTO="BM"),O23,#REF!/$L22)</f>
        <v>0</v>
      </c>
      <c r="P22" s="72">
        <f ca="1">IF(AND($K22=2,ACOMPANHAMENTO="BM"),P23,#REF!/$L22)</f>
        <v>0</v>
      </c>
      <c r="Q22" s="72">
        <f ca="1">IF(AND($K22=2,ACOMPANHAMENTO="BM"),Q23,#REF!/$L22)</f>
        <v>0</v>
      </c>
      <c r="R22" s="73">
        <f ca="1">IF(AND($K22=2,ACOMPANHAMENTO="BM"),R23,#REF!/$L22)</f>
        <v>0</v>
      </c>
    </row>
    <row r="23" spans="1:18" ht="15">
      <c r="A23" s="129"/>
      <c r="B23" s="196"/>
      <c r="C23" s="196"/>
      <c r="D23" s="196"/>
      <c r="E23" s="75"/>
      <c r="F23" s="76"/>
      <c r="G23" s="77"/>
      <c r="H23" s="78">
        <v>1</v>
      </c>
      <c r="I23" s="78"/>
      <c r="J23" s="78"/>
      <c r="K23" s="78"/>
      <c r="L23" s="78"/>
      <c r="M23" s="78"/>
      <c r="N23" s="78"/>
      <c r="O23" s="78"/>
      <c r="P23" s="78"/>
      <c r="Q23" s="78"/>
      <c r="R23" s="79"/>
    </row>
    <row r="24" spans="1:18" ht="15">
      <c r="A24" s="128" t="s">
        <v>228</v>
      </c>
      <c r="B24" s="68" t="s">
        <v>59</v>
      </c>
      <c r="C24" s="68"/>
      <c r="D24" s="68"/>
      <c r="E24" s="69">
        <v>120452.74</v>
      </c>
      <c r="F24" s="70" t="s">
        <v>492</v>
      </c>
      <c r="G24" s="71">
        <f ca="1">IF(AND($K24=2,ACOMPANHAMENTO="BM"),G25,#REF!/$L24)</f>
        <v>0</v>
      </c>
      <c r="H24" s="72">
        <f ca="1">IF(AND($K24=2,ACOMPANHAMENTO="BM"),H25,#REF!/$L24)</f>
        <v>1</v>
      </c>
      <c r="I24" s="72">
        <f ca="1">IF(AND($K24=2,ACOMPANHAMENTO="BM"),I25,#REF!/$L24)</f>
        <v>0</v>
      </c>
      <c r="J24" s="72">
        <f ca="1">IF(AND($K24=2,ACOMPANHAMENTO="BM"),J25,#REF!/$L24)</f>
        <v>0</v>
      </c>
      <c r="K24" s="72">
        <f ca="1">IF(AND($K24=2,ACOMPANHAMENTO="BM"),K25,#REF!/$L24)</f>
        <v>0</v>
      </c>
      <c r="L24" s="72">
        <f ca="1">IF(AND($K24=2,ACOMPANHAMENTO="BM"),L25,#REF!/$L24)</f>
        <v>0</v>
      </c>
      <c r="M24" s="72">
        <f ca="1">IF(AND($K24=2,ACOMPANHAMENTO="BM"),M25,#REF!/$L24)</f>
        <v>0</v>
      </c>
      <c r="N24" s="72">
        <f ca="1">IF(AND($K24=2,ACOMPANHAMENTO="BM"),N25,#REF!/$L24)</f>
        <v>0</v>
      </c>
      <c r="O24" s="72">
        <f ca="1">IF(AND($K24=2,ACOMPANHAMENTO="BM"),O25,#REF!/$L24)</f>
        <v>0</v>
      </c>
      <c r="P24" s="72">
        <f ca="1">IF(AND($K24=2,ACOMPANHAMENTO="BM"),P25,#REF!/$L24)</f>
        <v>0</v>
      </c>
      <c r="Q24" s="72">
        <f ca="1">IF(AND($K24=2,ACOMPANHAMENTO="BM"),Q25,#REF!/$L24)</f>
        <v>0</v>
      </c>
      <c r="R24" s="73">
        <f ca="1">IF(AND($K24=2,ACOMPANHAMENTO="BM"),R25,#REF!/$L24)</f>
        <v>0</v>
      </c>
    </row>
    <row r="25" spans="1:18" ht="15">
      <c r="A25" s="129"/>
      <c r="B25" s="74" t="s">
        <v>379</v>
      </c>
      <c r="C25" s="74"/>
      <c r="D25" s="74"/>
      <c r="E25" s="75"/>
      <c r="F25" s="76"/>
      <c r="G25" s="77"/>
      <c r="H25" s="78">
        <v>1</v>
      </c>
      <c r="I25" s="78"/>
      <c r="J25" s="78"/>
      <c r="K25" s="78"/>
      <c r="L25" s="78"/>
      <c r="M25" s="78"/>
      <c r="N25" s="78"/>
      <c r="O25" s="78"/>
      <c r="P25" s="78"/>
      <c r="Q25" s="78"/>
      <c r="R25" s="79"/>
    </row>
    <row r="26" spans="1:18" ht="15">
      <c r="A26" s="139" t="s">
        <v>254</v>
      </c>
      <c r="B26" s="197" t="s">
        <v>73</v>
      </c>
      <c r="C26" s="197"/>
      <c r="D26" s="197"/>
      <c r="E26" s="135">
        <v>2036195</v>
      </c>
      <c r="F26" s="70" t="s">
        <v>492</v>
      </c>
      <c r="G26" s="71">
        <f ca="1">IF(AND($K26=2,ACOMPANHAMENTO="BM"),G27,#REF!/$L26)</f>
        <v>0</v>
      </c>
      <c r="H26" s="72">
        <f ca="1">IF(AND($K26=2,ACOMPANHAMENTO="BM"),H27,#REF!/$L26)</f>
        <v>0.010934828538032949</v>
      </c>
      <c r="I26" s="72">
        <f ca="1">IF(AND($K26=2,ACOMPANHAMENTO="BM"),I27,#REF!/$L26)</f>
        <v>0.4247157108258295</v>
      </c>
      <c r="J26" s="72">
        <f ca="1">IF(AND($K26=2,ACOMPANHAMENTO="BM"),J27,#REF!/$L26)</f>
        <v>0.5643494606361376</v>
      </c>
      <c r="K26" s="72">
        <f ca="1">IF(AND($K26=2,ACOMPANHAMENTO="BM"),K27,#REF!/$L26)</f>
        <v>0</v>
      </c>
      <c r="L26" s="72">
        <f ca="1">IF(AND($K26=2,ACOMPANHAMENTO="BM"),L27,#REF!/$L26)</f>
        <v>0</v>
      </c>
      <c r="M26" s="72">
        <f ca="1">IF(AND($K26=2,ACOMPANHAMENTO="BM"),M27,#REF!/$L26)</f>
        <v>0</v>
      </c>
      <c r="N26" s="72">
        <f ca="1">IF(AND($K26=2,ACOMPANHAMENTO="BM"),N27,#REF!/$L26)</f>
        <v>0</v>
      </c>
      <c r="O26" s="72">
        <f ca="1">IF(AND($K26=2,ACOMPANHAMENTO="BM"),O27,#REF!/$L26)</f>
        <v>0</v>
      </c>
      <c r="P26" s="72">
        <f ca="1">IF(AND($K26=2,ACOMPANHAMENTO="BM"),P27,#REF!/$L26)</f>
        <v>0</v>
      </c>
      <c r="Q26" s="72">
        <f ca="1">IF(AND($K26=2,ACOMPANHAMENTO="BM"),Q27,#REF!/$L26)</f>
        <v>0</v>
      </c>
      <c r="R26" s="73">
        <f ca="1">IF(AND($K26=2,ACOMPANHAMENTO="BM"),R27,#REF!/$L26)</f>
        <v>0</v>
      </c>
    </row>
    <row r="27" spans="1:18" ht="15">
      <c r="A27" s="140"/>
      <c r="B27" s="198"/>
      <c r="C27" s="198"/>
      <c r="D27" s="198"/>
      <c r="E27" s="138"/>
      <c r="F27" s="76"/>
      <c r="G27" s="77"/>
      <c r="H27" s="78"/>
      <c r="I27" s="78"/>
      <c r="J27" s="78"/>
      <c r="K27" s="78"/>
      <c r="L27" s="78"/>
      <c r="M27" s="78"/>
      <c r="N27" s="78"/>
      <c r="O27" s="78"/>
      <c r="P27" s="78"/>
      <c r="Q27" s="78"/>
      <c r="R27" s="79"/>
    </row>
    <row r="28" spans="1:18" ht="15">
      <c r="A28" s="128" t="s">
        <v>255</v>
      </c>
      <c r="B28" s="68" t="s">
        <v>74</v>
      </c>
      <c r="C28" s="68"/>
      <c r="D28" s="68"/>
      <c r="E28" s="69">
        <v>887069.45</v>
      </c>
      <c r="F28" s="70" t="s">
        <v>492</v>
      </c>
      <c r="G28" s="71">
        <f ca="1">IF(AND($K28=2,ACOMPANHAMENTO="BM"),G29,#REF!/$L28)</f>
        <v>0</v>
      </c>
      <c r="H28" s="72">
        <f ca="1">IF(AND($K28=2,ACOMPANHAMENTO="BM"),H29,#REF!/$L28)</f>
        <v>0.0251</v>
      </c>
      <c r="I28" s="72">
        <f ca="1">IF(AND($K28=2,ACOMPANHAMENTO="BM"),I29,#REF!/$L28)</f>
        <v>0.9749</v>
      </c>
      <c r="J28" s="72">
        <f ca="1">IF(AND($K28=2,ACOMPANHAMENTO="BM"),J29,#REF!/$L28)</f>
        <v>0</v>
      </c>
      <c r="K28" s="72">
        <f ca="1">IF(AND($K28=2,ACOMPANHAMENTO="BM"),K29,#REF!/$L28)</f>
        <v>0</v>
      </c>
      <c r="L28" s="72">
        <f ca="1">IF(AND($K28=2,ACOMPANHAMENTO="BM"),L29,#REF!/$L28)</f>
        <v>0</v>
      </c>
      <c r="M28" s="72">
        <f ca="1">IF(AND($K28=2,ACOMPANHAMENTO="BM"),M29,#REF!/$L28)</f>
        <v>0</v>
      </c>
      <c r="N28" s="72">
        <f ca="1">IF(AND($K28=2,ACOMPANHAMENTO="BM"),N29,#REF!/$L28)</f>
        <v>0</v>
      </c>
      <c r="O28" s="72">
        <f ca="1">IF(AND($K28=2,ACOMPANHAMENTO="BM"),O29,#REF!/$L28)</f>
        <v>0</v>
      </c>
      <c r="P28" s="72">
        <f ca="1">IF(AND($K28=2,ACOMPANHAMENTO="BM"),P29,#REF!/$L28)</f>
        <v>0</v>
      </c>
      <c r="Q28" s="72">
        <f ca="1">IF(AND($K28=2,ACOMPANHAMENTO="BM"),Q29,#REF!/$L28)</f>
        <v>0</v>
      </c>
      <c r="R28" s="73">
        <f ca="1">IF(AND($K28=2,ACOMPANHAMENTO="BM"),R29,#REF!/$L28)</f>
        <v>0</v>
      </c>
    </row>
    <row r="29" spans="1:18" ht="15">
      <c r="A29" s="129"/>
      <c r="B29" s="74" t="s">
        <v>379</v>
      </c>
      <c r="C29" s="74"/>
      <c r="D29" s="74"/>
      <c r="E29" s="75"/>
      <c r="F29" s="76"/>
      <c r="G29" s="77"/>
      <c r="H29" s="78">
        <v>0.0251</v>
      </c>
      <c r="I29" s="78">
        <v>0.9749</v>
      </c>
      <c r="J29" s="78"/>
      <c r="K29" s="78"/>
      <c r="L29" s="78"/>
      <c r="M29" s="78"/>
      <c r="N29" s="78"/>
      <c r="O29" s="78"/>
      <c r="P29" s="78"/>
      <c r="Q29" s="78"/>
      <c r="R29" s="79"/>
    </row>
    <row r="30" spans="1:18" ht="15">
      <c r="A30" s="128" t="s">
        <v>281</v>
      </c>
      <c r="B30" s="68" t="s">
        <v>87</v>
      </c>
      <c r="C30" s="68"/>
      <c r="D30" s="68"/>
      <c r="E30" s="69">
        <v>1149125.55</v>
      </c>
      <c r="F30" s="70" t="s">
        <v>492</v>
      </c>
      <c r="G30" s="71">
        <f ca="1">IF(AND($K30=2,ACOMPANHAMENTO="BM"),G31,#REF!/$L30)</f>
        <v>0</v>
      </c>
      <c r="H30" s="72">
        <f ca="1">IF(AND($K30=2,ACOMPANHAMENTO="BM"),H31,#REF!/$L30)</f>
        <v>0</v>
      </c>
      <c r="I30" s="72">
        <f ca="1">IF(AND($K30=2,ACOMPANHAMENTO="BM"),I31,#REF!/$L30)</f>
        <v>0</v>
      </c>
      <c r="J30" s="72">
        <f ca="1">IF(AND($K30=2,ACOMPANHAMENTO="BM"),J31,#REF!/$L30)</f>
        <v>1</v>
      </c>
      <c r="K30" s="72">
        <f ca="1">IF(AND($K30=2,ACOMPANHAMENTO="BM"),K31,#REF!/$L30)</f>
        <v>0</v>
      </c>
      <c r="L30" s="72">
        <f ca="1">IF(AND($K30=2,ACOMPANHAMENTO="BM"),L31,#REF!/$L30)</f>
        <v>0</v>
      </c>
      <c r="M30" s="72">
        <f ca="1">IF(AND($K30=2,ACOMPANHAMENTO="BM"),M31,#REF!/$L30)</f>
        <v>0</v>
      </c>
      <c r="N30" s="72">
        <f ca="1">IF(AND($K30=2,ACOMPANHAMENTO="BM"),N31,#REF!/$L30)</f>
        <v>0</v>
      </c>
      <c r="O30" s="72">
        <f ca="1">IF(AND($K30=2,ACOMPANHAMENTO="BM"),O31,#REF!/$L30)</f>
        <v>0</v>
      </c>
      <c r="P30" s="72">
        <f ca="1">IF(AND($K30=2,ACOMPANHAMENTO="BM"),P31,#REF!/$L30)</f>
        <v>0</v>
      </c>
      <c r="Q30" s="72">
        <f ca="1">IF(AND($K30=2,ACOMPANHAMENTO="BM"),Q31,#REF!/$L30)</f>
        <v>0</v>
      </c>
      <c r="R30" s="73">
        <f ca="1">IF(AND($K30=2,ACOMPANHAMENTO="BM"),R31,#REF!/$L30)</f>
        <v>0</v>
      </c>
    </row>
    <row r="31" spans="1:18" ht="15">
      <c r="A31" s="129"/>
      <c r="B31" s="74" t="s">
        <v>379</v>
      </c>
      <c r="C31" s="74"/>
      <c r="D31" s="74"/>
      <c r="E31" s="75"/>
      <c r="F31" s="76"/>
      <c r="G31" s="77"/>
      <c r="H31" s="78"/>
      <c r="I31" s="78"/>
      <c r="J31" s="78">
        <v>1</v>
      </c>
      <c r="K31" s="78"/>
      <c r="L31" s="78"/>
      <c r="M31" s="78"/>
      <c r="N31" s="78"/>
      <c r="O31" s="78"/>
      <c r="P31" s="78"/>
      <c r="Q31" s="78"/>
      <c r="R31" s="79"/>
    </row>
    <row r="32" spans="1:18" ht="15">
      <c r="A32" s="139" t="s">
        <v>315</v>
      </c>
      <c r="B32" s="199" t="s">
        <v>102</v>
      </c>
      <c r="C32" s="199"/>
      <c r="D32" s="199"/>
      <c r="E32" s="135">
        <v>324296.02</v>
      </c>
      <c r="F32" s="70" t="s">
        <v>492</v>
      </c>
      <c r="G32" s="71">
        <f ca="1">IF(AND($K32=2,ACOMPANHAMENTO="BM"),G33,#REF!/$L32)</f>
        <v>0</v>
      </c>
      <c r="H32" s="72">
        <f ca="1">IF(AND($K32=2,ACOMPANHAMENTO="BM"),H33,#REF!/$L32)</f>
        <v>0</v>
      </c>
      <c r="I32" s="72">
        <f ca="1">IF(AND($K32=2,ACOMPANHAMENTO="BM"),I33,#REF!/$L32)</f>
        <v>0</v>
      </c>
      <c r="J32" s="72">
        <f ca="1">IF(AND($K32=2,ACOMPANHAMENTO="BM"),J33,#REF!/$L32)</f>
        <v>0.07199437723595868</v>
      </c>
      <c r="K32" s="72">
        <f ca="1">IF(AND($K32=2,ACOMPANHAMENTO="BM"),K33,#REF!/$L32)</f>
        <v>0.9280056227640413</v>
      </c>
      <c r="L32" s="72">
        <f ca="1">IF(AND($K32=2,ACOMPANHAMENTO="BM"),L33,#REF!/$L32)</f>
        <v>0</v>
      </c>
      <c r="M32" s="72">
        <f ca="1">IF(AND($K32=2,ACOMPANHAMENTO="BM"),M33,#REF!/$L32)</f>
        <v>0</v>
      </c>
      <c r="N32" s="72">
        <f ca="1">IF(AND($K32=2,ACOMPANHAMENTO="BM"),N33,#REF!/$L32)</f>
        <v>0</v>
      </c>
      <c r="O32" s="72">
        <f ca="1">IF(AND($K32=2,ACOMPANHAMENTO="BM"),O33,#REF!/$L32)</f>
        <v>0</v>
      </c>
      <c r="P32" s="72">
        <f ca="1">IF(AND($K32=2,ACOMPANHAMENTO="BM"),P33,#REF!/$L32)</f>
        <v>0</v>
      </c>
      <c r="Q32" s="72">
        <f ca="1">IF(AND($K32=2,ACOMPANHAMENTO="BM"),Q33,#REF!/$L32)</f>
        <v>0</v>
      </c>
      <c r="R32" s="73">
        <f ca="1">IF(AND($K32=2,ACOMPANHAMENTO="BM"),R33,#REF!/$L32)</f>
        <v>0</v>
      </c>
    </row>
    <row r="33" spans="1:18" ht="15">
      <c r="A33" s="140"/>
      <c r="B33" s="200"/>
      <c r="C33" s="200"/>
      <c r="D33" s="200"/>
      <c r="E33" s="138"/>
      <c r="F33" s="76"/>
      <c r="G33" s="77"/>
      <c r="H33" s="78"/>
      <c r="I33" s="78"/>
      <c r="J33" s="78"/>
      <c r="K33" s="78"/>
      <c r="L33" s="78"/>
      <c r="M33" s="78"/>
      <c r="N33" s="78"/>
      <c r="O33" s="78"/>
      <c r="P33" s="78"/>
      <c r="Q33" s="78"/>
      <c r="R33" s="79"/>
    </row>
    <row r="34" spans="1:18" ht="15">
      <c r="A34" s="128" t="s">
        <v>316</v>
      </c>
      <c r="B34" s="68" t="s">
        <v>103</v>
      </c>
      <c r="C34" s="68"/>
      <c r="D34" s="68"/>
      <c r="E34" s="69">
        <v>23347.49</v>
      </c>
      <c r="F34" s="70" t="s">
        <v>492</v>
      </c>
      <c r="G34" s="71">
        <f ca="1">IF(AND($K34=2,ACOMPANHAMENTO="BM"),G35,#REF!/$L34)</f>
        <v>0</v>
      </c>
      <c r="H34" s="72">
        <f ca="1">IF(AND($K34=2,ACOMPANHAMENTO="BM"),H35,#REF!/$L34)</f>
        <v>0</v>
      </c>
      <c r="I34" s="72">
        <f ca="1">IF(AND($K34=2,ACOMPANHAMENTO="BM"),I35,#REF!/$L34)</f>
        <v>0</v>
      </c>
      <c r="J34" s="72">
        <f ca="1">IF(AND($K34=2,ACOMPANHAMENTO="BM"),J35,#REF!/$L34)</f>
        <v>1</v>
      </c>
      <c r="K34" s="72">
        <f ca="1">IF(AND($K34=2,ACOMPANHAMENTO="BM"),K35,#REF!/$L34)</f>
        <v>0</v>
      </c>
      <c r="L34" s="72">
        <f ca="1">IF(AND($K34=2,ACOMPANHAMENTO="BM"),L35,#REF!/$L34)</f>
        <v>0</v>
      </c>
      <c r="M34" s="72">
        <f ca="1">IF(AND($K34=2,ACOMPANHAMENTO="BM"),M35,#REF!/$L34)</f>
        <v>0</v>
      </c>
      <c r="N34" s="72">
        <f ca="1">IF(AND($K34=2,ACOMPANHAMENTO="BM"),N35,#REF!/$L34)</f>
        <v>0</v>
      </c>
      <c r="O34" s="72">
        <f ca="1">IF(AND($K34=2,ACOMPANHAMENTO="BM"),O35,#REF!/$L34)</f>
        <v>0</v>
      </c>
      <c r="P34" s="72">
        <f ca="1">IF(AND($K34=2,ACOMPANHAMENTO="BM"),P35,#REF!/$L34)</f>
        <v>0</v>
      </c>
      <c r="Q34" s="72">
        <f ca="1">IF(AND($K34=2,ACOMPANHAMENTO="BM"),Q35,#REF!/$L34)</f>
        <v>0</v>
      </c>
      <c r="R34" s="73">
        <f ca="1">IF(AND($K34=2,ACOMPANHAMENTO="BM"),R35,#REF!/$L34)</f>
        <v>0</v>
      </c>
    </row>
    <row r="35" spans="1:18" ht="15">
      <c r="A35" s="129"/>
      <c r="B35" s="74" t="s">
        <v>379</v>
      </c>
      <c r="C35" s="74"/>
      <c r="D35" s="74"/>
      <c r="E35" s="75"/>
      <c r="F35" s="76"/>
      <c r="G35" s="77"/>
      <c r="H35" s="78"/>
      <c r="I35" s="78"/>
      <c r="J35" s="78">
        <v>1</v>
      </c>
      <c r="K35" s="78"/>
      <c r="L35" s="78"/>
      <c r="M35" s="78"/>
      <c r="N35" s="78"/>
      <c r="O35" s="78"/>
      <c r="P35" s="78"/>
      <c r="Q35" s="78"/>
      <c r="R35" s="79"/>
    </row>
    <row r="36" spans="1:18" ht="15">
      <c r="A36" s="128" t="s">
        <v>320</v>
      </c>
      <c r="B36" s="68" t="s">
        <v>104</v>
      </c>
      <c r="C36" s="68"/>
      <c r="D36" s="68"/>
      <c r="E36" s="69">
        <v>300948.53</v>
      </c>
      <c r="F36" s="70" t="s">
        <v>492</v>
      </c>
      <c r="G36" s="71">
        <f ca="1">IF(AND($K36=2,ACOMPANHAMENTO="BM"),G37,#REF!/$L36)</f>
        <v>0</v>
      </c>
      <c r="H36" s="72">
        <f ca="1">IF(AND($K36=2,ACOMPANHAMENTO="BM"),H37,#REF!/$L36)</f>
        <v>0</v>
      </c>
      <c r="I36" s="72">
        <f ca="1">IF(AND($K36=2,ACOMPANHAMENTO="BM"),I37,#REF!/$L36)</f>
        <v>0</v>
      </c>
      <c r="J36" s="72">
        <f ca="1">IF(AND($K36=2,ACOMPANHAMENTO="BM"),J37,#REF!/$L36)</f>
        <v>0</v>
      </c>
      <c r="K36" s="72">
        <f ca="1">IF(AND($K36=2,ACOMPANHAMENTO="BM"),K37,#REF!/$L36)</f>
        <v>1</v>
      </c>
      <c r="L36" s="72">
        <f ca="1">IF(AND($K36=2,ACOMPANHAMENTO="BM"),L37,#REF!/$L36)</f>
        <v>0</v>
      </c>
      <c r="M36" s="72">
        <f ca="1">IF(AND($K36=2,ACOMPANHAMENTO="BM"),M37,#REF!/$L36)</f>
        <v>0</v>
      </c>
      <c r="N36" s="72">
        <f ca="1">IF(AND($K36=2,ACOMPANHAMENTO="BM"),N37,#REF!/$L36)</f>
        <v>0</v>
      </c>
      <c r="O36" s="72">
        <f ca="1">IF(AND($K36=2,ACOMPANHAMENTO="BM"),O37,#REF!/$L36)</f>
        <v>0</v>
      </c>
      <c r="P36" s="72">
        <f ca="1">IF(AND($K36=2,ACOMPANHAMENTO="BM"),P37,#REF!/$L36)</f>
        <v>0</v>
      </c>
      <c r="Q36" s="72">
        <f ca="1">IF(AND($K36=2,ACOMPANHAMENTO="BM"),Q37,#REF!/$L36)</f>
        <v>0</v>
      </c>
      <c r="R36" s="73">
        <f ca="1">IF(AND($K36=2,ACOMPANHAMENTO="BM"),R37,#REF!/$L36)</f>
        <v>0</v>
      </c>
    </row>
    <row r="37" spans="1:18" ht="15">
      <c r="A37" s="129"/>
      <c r="B37" s="74" t="s">
        <v>379</v>
      </c>
      <c r="C37" s="74"/>
      <c r="D37" s="74"/>
      <c r="E37" s="75"/>
      <c r="F37" s="76"/>
      <c r="G37" s="77"/>
      <c r="H37" s="78"/>
      <c r="I37" s="78"/>
      <c r="J37" s="78"/>
      <c r="K37" s="78">
        <v>1</v>
      </c>
      <c r="L37" s="78"/>
      <c r="M37" s="78"/>
      <c r="N37" s="78"/>
      <c r="O37" s="78"/>
      <c r="P37" s="78"/>
      <c r="Q37" s="78"/>
      <c r="R37" s="79"/>
    </row>
    <row r="38" spans="1:18" ht="15">
      <c r="A38" s="139" t="s">
        <v>325</v>
      </c>
      <c r="B38" s="134" t="s">
        <v>107</v>
      </c>
      <c r="C38" s="134"/>
      <c r="D38" s="134"/>
      <c r="E38" s="135">
        <v>199996.65</v>
      </c>
      <c r="F38" s="70" t="s">
        <v>492</v>
      </c>
      <c r="G38" s="71">
        <f ca="1">IF(AND($K38=2,ACOMPANHAMENTO="BM"),G39,#REF!/$L38)</f>
        <v>0</v>
      </c>
      <c r="H38" s="72">
        <f ca="1">IF(AND($K38=2,ACOMPANHAMENTO="BM"),H39,#REF!/$L38)</f>
        <v>0</v>
      </c>
      <c r="I38" s="72">
        <f ca="1">IF(AND($K38=2,ACOMPANHAMENTO="BM"),I39,#REF!/$L38)</f>
        <v>0</v>
      </c>
      <c r="J38" s="72">
        <f ca="1">IF(AND($K38=2,ACOMPANHAMENTO="BM"),J39,#REF!/$L38)</f>
        <v>0</v>
      </c>
      <c r="K38" s="72">
        <f ca="1">IF(AND($K38=2,ACOMPANHAMENTO="BM"),K39,#REF!/$L38)</f>
        <v>1</v>
      </c>
      <c r="L38" s="72">
        <f ca="1">IF(AND($K38=2,ACOMPANHAMENTO="BM"),L39,#REF!/$L38)</f>
        <v>0</v>
      </c>
      <c r="M38" s="72">
        <f ca="1">IF(AND($K38=2,ACOMPANHAMENTO="BM"),M39,#REF!/$L38)</f>
        <v>0</v>
      </c>
      <c r="N38" s="72">
        <f ca="1">IF(AND($K38=2,ACOMPANHAMENTO="BM"),N39,#REF!/$L38)</f>
        <v>0</v>
      </c>
      <c r="O38" s="72">
        <f ca="1">IF(AND($K38=2,ACOMPANHAMENTO="BM"),O39,#REF!/$L38)</f>
        <v>0</v>
      </c>
      <c r="P38" s="72">
        <f ca="1">IF(AND($K38=2,ACOMPANHAMENTO="BM"),P39,#REF!/$L38)</f>
        <v>0</v>
      </c>
      <c r="Q38" s="72">
        <f ca="1">IF(AND($K38=2,ACOMPANHAMENTO="BM"),Q39,#REF!/$L38)</f>
        <v>0</v>
      </c>
      <c r="R38" s="73">
        <f ca="1">IF(AND($K38=2,ACOMPANHAMENTO="BM"),R39,#REF!/$L38)</f>
        <v>0</v>
      </c>
    </row>
    <row r="39" spans="1:18" ht="15">
      <c r="A39" s="140"/>
      <c r="B39" s="137" t="s">
        <v>379</v>
      </c>
      <c r="C39" s="137"/>
      <c r="D39" s="137"/>
      <c r="E39" s="138"/>
      <c r="F39" s="76"/>
      <c r="G39" s="77"/>
      <c r="H39" s="78"/>
      <c r="I39" s="78"/>
      <c r="J39" s="78"/>
      <c r="K39" s="78">
        <v>1</v>
      </c>
      <c r="L39" s="78"/>
      <c r="M39" s="78"/>
      <c r="N39" s="78"/>
      <c r="O39" s="78"/>
      <c r="P39" s="78"/>
      <c r="Q39" s="78"/>
      <c r="R39" s="79"/>
    </row>
    <row r="40" spans="1:18" ht="15">
      <c r="A40" s="133" t="s">
        <v>373</v>
      </c>
      <c r="B40" s="134" t="s">
        <v>125</v>
      </c>
      <c r="C40" s="134"/>
      <c r="D40" s="134"/>
      <c r="E40" s="135">
        <v>24239.82</v>
      </c>
      <c r="F40" s="70" t="s">
        <v>492</v>
      </c>
      <c r="G40" s="71">
        <f ca="1">IF(AND($K40=2,ACOMPANHAMENTO="BM"),G41,#REF!/$L40)</f>
        <v>0</v>
      </c>
      <c r="H40" s="72">
        <f ca="1">IF(AND($K40=2,ACOMPANHAMENTO="BM"),H41,#REF!/$L40)</f>
        <v>0</v>
      </c>
      <c r="I40" s="72">
        <f ca="1">IF(AND($K40=2,ACOMPANHAMENTO="BM"),I41,#REF!/$L40)</f>
        <v>0</v>
      </c>
      <c r="J40" s="72">
        <f ca="1">IF(AND($K40=2,ACOMPANHAMENTO="BM"),J41,#REF!/$L40)</f>
        <v>0</v>
      </c>
      <c r="K40" s="72">
        <f ca="1">IF(AND($K40=2,ACOMPANHAMENTO="BM"),K41,#REF!/$L40)</f>
        <v>0.5494</v>
      </c>
      <c r="L40" s="72">
        <f ca="1">IF(AND($K40=2,ACOMPANHAMENTO="BM"),L41,#REF!/$L40)</f>
        <v>0.4506</v>
      </c>
      <c r="M40" s="72">
        <f ca="1">IF(AND($K40=2,ACOMPANHAMENTO="BM"),M41,#REF!/$L40)</f>
        <v>0</v>
      </c>
      <c r="N40" s="72">
        <f ca="1">IF(AND($K40=2,ACOMPANHAMENTO="BM"),N41,#REF!/$L40)</f>
        <v>0</v>
      </c>
      <c r="O40" s="72">
        <f ca="1">IF(AND($K40=2,ACOMPANHAMENTO="BM"),O41,#REF!/$L40)</f>
        <v>0</v>
      </c>
      <c r="P40" s="72">
        <f ca="1">IF(AND($K40=2,ACOMPANHAMENTO="BM"),P41,#REF!/$L40)</f>
        <v>0</v>
      </c>
      <c r="Q40" s="72">
        <f ca="1">IF(AND($K40=2,ACOMPANHAMENTO="BM"),Q41,#REF!/$L40)</f>
        <v>0</v>
      </c>
      <c r="R40" s="73">
        <f ca="1">IF(AND($K40=2,ACOMPANHAMENTO="BM"),R41,#REF!/$L40)</f>
        <v>0</v>
      </c>
    </row>
    <row r="41" spans="1:18" ht="15">
      <c r="A41" s="136"/>
      <c r="B41" s="137"/>
      <c r="C41" s="137"/>
      <c r="D41" s="137"/>
      <c r="E41" s="138"/>
      <c r="F41" s="76"/>
      <c r="G41" s="77"/>
      <c r="H41" s="78"/>
      <c r="I41" s="78"/>
      <c r="J41" s="78"/>
      <c r="K41" s="78">
        <v>0.5494</v>
      </c>
      <c r="L41" s="78">
        <v>0.4506</v>
      </c>
      <c r="M41" s="78"/>
      <c r="N41" s="78"/>
      <c r="O41" s="78"/>
      <c r="P41" s="78"/>
      <c r="Q41" s="78"/>
      <c r="R41" s="79"/>
    </row>
    <row r="42" spans="1:18" ht="15">
      <c r="A42" s="80"/>
      <c r="B42" s="81"/>
      <c r="C42" s="81"/>
      <c r="D42" s="81"/>
      <c r="E42" s="82"/>
      <c r="F42" s="82"/>
      <c r="G42" s="81"/>
      <c r="H42" s="81"/>
      <c r="I42" s="81"/>
      <c r="J42" s="81"/>
      <c r="K42" s="81"/>
      <c r="L42" s="81"/>
      <c r="M42" s="81"/>
      <c r="N42" s="81"/>
      <c r="O42" s="81"/>
      <c r="P42" s="81"/>
      <c r="Q42" s="81"/>
      <c r="R42" s="83"/>
    </row>
    <row r="43" spans="1:18" ht="15">
      <c r="A43" s="124" t="s">
        <v>500</v>
      </c>
      <c r="B43" s="193">
        <f>E10</f>
        <v>3386194.24</v>
      </c>
      <c r="C43" s="194"/>
      <c r="D43" s="84"/>
      <c r="E43" s="85"/>
      <c r="F43" s="86" t="s">
        <v>493</v>
      </c>
      <c r="G43" s="87">
        <v>0.03524220158144265</v>
      </c>
      <c r="H43" s="88">
        <v>0.17854425858334694</v>
      </c>
      <c r="I43" s="88">
        <v>0.26588838861175307</v>
      </c>
      <c r="J43" s="88">
        <v>0.3588239019625761</v>
      </c>
      <c r="K43" s="88">
        <v>0.15809344711424467</v>
      </c>
      <c r="L43" s="88">
        <v>0.003407802146636455</v>
      </c>
      <c r="M43" s="88" t="e">
        <f aca="true" t="shared" si="0" ref="M43:R43">ROUND(M47,2)/$K$46</f>
        <v>#VALUE!</v>
      </c>
      <c r="N43" s="88" t="e">
        <f t="shared" si="0"/>
        <v>#VALUE!</v>
      </c>
      <c r="O43" s="88" t="e">
        <f t="shared" si="0"/>
        <v>#VALUE!</v>
      </c>
      <c r="P43" s="88" t="e">
        <f t="shared" si="0"/>
        <v>#VALUE!</v>
      </c>
      <c r="Q43" s="88" t="e">
        <f t="shared" si="0"/>
        <v>#VALUE!</v>
      </c>
      <c r="R43" s="89" t="e">
        <f t="shared" si="0"/>
        <v>#VALUE!</v>
      </c>
    </row>
    <row r="44" spans="1:18" ht="15">
      <c r="A44" s="122"/>
      <c r="B44" s="122"/>
      <c r="C44" s="123"/>
      <c r="D44" s="90"/>
      <c r="E44" s="91"/>
      <c r="F44" s="92" t="str">
        <f>IF(import.recurso="FGTS","Financiamento:","Repasse:")</f>
        <v>Repasse:</v>
      </c>
      <c r="G44" s="93">
        <v>106376.03</v>
      </c>
      <c r="H44" s="94">
        <v>538922.89</v>
      </c>
      <c r="I44" s="94">
        <v>802564.8099999999</v>
      </c>
      <c r="J44" s="94">
        <v>1083083.9100000001</v>
      </c>
      <c r="K44" s="94">
        <v>477193.58999999985</v>
      </c>
      <c r="L44" s="94">
        <v>10286.209999999963</v>
      </c>
      <c r="M44" s="94"/>
      <c r="N44" s="94"/>
      <c r="O44" s="94"/>
      <c r="P44" s="94"/>
      <c r="Q44" s="94"/>
      <c r="R44" s="95"/>
    </row>
    <row r="45" spans="1:18" ht="15">
      <c r="A45" s="96"/>
      <c r="B45" s="59"/>
      <c r="C45" s="59"/>
      <c r="D45" s="97" t="s">
        <v>494</v>
      </c>
      <c r="E45" s="98"/>
      <c r="F45" s="99" t="s">
        <v>495</v>
      </c>
      <c r="G45" s="100">
        <v>12960.91</v>
      </c>
      <c r="H45" s="101">
        <v>65662.65</v>
      </c>
      <c r="I45" s="101">
        <v>97784.92000000001</v>
      </c>
      <c r="J45" s="101">
        <v>131963.52</v>
      </c>
      <c r="K45" s="101">
        <v>58141.52000000002</v>
      </c>
      <c r="L45" s="101">
        <v>1253.2799999999697</v>
      </c>
      <c r="M45" s="116"/>
      <c r="N45" s="116"/>
      <c r="O45" s="116"/>
      <c r="P45" s="116"/>
      <c r="Q45" s="116"/>
      <c r="R45" s="117"/>
    </row>
    <row r="46" spans="1:18" ht="15">
      <c r="A46" s="96"/>
      <c r="B46" s="59"/>
      <c r="C46" s="59"/>
      <c r="D46" s="97"/>
      <c r="E46" s="103"/>
      <c r="F46" s="104" t="s">
        <v>496</v>
      </c>
      <c r="G46" s="113" t="s">
        <v>153</v>
      </c>
      <c r="H46" s="114" t="s">
        <v>153</v>
      </c>
      <c r="I46" s="114" t="s">
        <v>153</v>
      </c>
      <c r="J46" s="114" t="s">
        <v>153</v>
      </c>
      <c r="K46" s="114" t="s">
        <v>153</v>
      </c>
      <c r="L46" s="114" t="s">
        <v>153</v>
      </c>
      <c r="M46" s="114"/>
      <c r="N46" s="114"/>
      <c r="O46" s="114"/>
      <c r="P46" s="114"/>
      <c r="Q46" s="114"/>
      <c r="R46" s="115"/>
    </row>
    <row r="47" spans="1:18" ht="15">
      <c r="A47" s="59"/>
      <c r="B47" s="59"/>
      <c r="C47" s="59"/>
      <c r="D47" s="105"/>
      <c r="E47" s="106"/>
      <c r="F47" s="107" t="s">
        <v>497</v>
      </c>
      <c r="G47" s="108">
        <v>119336.94</v>
      </c>
      <c r="H47" s="109">
        <v>604585.54</v>
      </c>
      <c r="I47" s="109">
        <v>900349.73</v>
      </c>
      <c r="J47" s="109">
        <v>1215047.4300000002</v>
      </c>
      <c r="K47" s="109">
        <v>535335.1199999996</v>
      </c>
      <c r="L47" s="109">
        <v>11539.480000000447</v>
      </c>
      <c r="M47" s="109"/>
      <c r="N47" s="109"/>
      <c r="O47" s="109"/>
      <c r="P47" s="109"/>
      <c r="Q47" s="109"/>
      <c r="R47" s="110"/>
    </row>
    <row r="48" spans="1:18" ht="15">
      <c r="A48" s="59"/>
      <c r="B48" s="59"/>
      <c r="C48" s="59"/>
      <c r="D48" s="84"/>
      <c r="E48" s="85"/>
      <c r="F48" s="86" t="s">
        <v>493</v>
      </c>
      <c r="G48" s="118">
        <v>0.03524220158144265</v>
      </c>
      <c r="H48" s="119">
        <v>0.21378646016478958</v>
      </c>
      <c r="I48" s="119">
        <v>0.47967484877654265</v>
      </c>
      <c r="J48" s="119">
        <v>0.8384987507391188</v>
      </c>
      <c r="K48" s="119">
        <v>0.9965921978533634</v>
      </c>
      <c r="L48" s="119">
        <v>1</v>
      </c>
      <c r="M48" s="88"/>
      <c r="N48" s="88"/>
      <c r="O48" s="88"/>
      <c r="P48" s="88"/>
      <c r="Q48" s="88"/>
      <c r="R48" s="89"/>
    </row>
    <row r="49" spans="1:18" ht="15">
      <c r="A49" s="59"/>
      <c r="B49" s="59"/>
      <c r="C49" s="59"/>
      <c r="D49" s="90"/>
      <c r="E49" s="91"/>
      <c r="F49" s="92" t="str">
        <f>IF(import.recurso="FGTS","Financiamento:","Repasse:")</f>
        <v>Repasse:</v>
      </c>
      <c r="G49" s="144">
        <v>106376.03</v>
      </c>
      <c r="H49" s="145">
        <v>645298.92</v>
      </c>
      <c r="I49" s="145">
        <v>1447863.73</v>
      </c>
      <c r="J49" s="145">
        <v>2530947.64</v>
      </c>
      <c r="K49" s="145">
        <v>3008141.23</v>
      </c>
      <c r="L49" s="145">
        <v>3018427.44</v>
      </c>
      <c r="M49" s="94"/>
      <c r="N49" s="94"/>
      <c r="O49" s="94"/>
      <c r="P49" s="94"/>
      <c r="Q49" s="94"/>
      <c r="R49" s="95"/>
    </row>
    <row r="50" spans="1:18" ht="15">
      <c r="A50" s="59"/>
      <c r="B50" s="59"/>
      <c r="C50" s="59"/>
      <c r="D50" s="97" t="s">
        <v>498</v>
      </c>
      <c r="E50" s="98"/>
      <c r="F50" s="99" t="s">
        <v>495</v>
      </c>
      <c r="G50" s="146">
        <v>12960.912220826207</v>
      </c>
      <c r="H50" s="147">
        <v>78623.56245477688</v>
      </c>
      <c r="I50" s="147">
        <v>176408.48444970205</v>
      </c>
      <c r="J50" s="147">
        <v>308372.0024961508</v>
      </c>
      <c r="K50" s="147">
        <v>366513.5231817205</v>
      </c>
      <c r="L50" s="147">
        <v>367766.8000000002</v>
      </c>
      <c r="M50" s="101"/>
      <c r="N50" s="101"/>
      <c r="O50" s="101"/>
      <c r="P50" s="101"/>
      <c r="Q50" s="101"/>
      <c r="R50" s="102"/>
    </row>
    <row r="51" spans="1:18" ht="15">
      <c r="A51" s="59"/>
      <c r="B51" s="59"/>
      <c r="C51" s="59"/>
      <c r="D51" s="97"/>
      <c r="E51" s="103"/>
      <c r="F51" s="104" t="s">
        <v>496</v>
      </c>
      <c r="G51" s="113">
        <v>0</v>
      </c>
      <c r="H51" s="114">
        <v>0</v>
      </c>
      <c r="I51" s="114">
        <v>0</v>
      </c>
      <c r="J51" s="114">
        <v>0</v>
      </c>
      <c r="K51" s="114">
        <v>0</v>
      </c>
      <c r="L51" s="114">
        <v>0</v>
      </c>
      <c r="M51" s="114"/>
      <c r="N51" s="114"/>
      <c r="O51" s="114"/>
      <c r="P51" s="114"/>
      <c r="Q51" s="114"/>
      <c r="R51" s="115"/>
    </row>
    <row r="52" spans="1:18" ht="15">
      <c r="A52" s="59"/>
      <c r="B52" s="59"/>
      <c r="C52" s="59"/>
      <c r="D52" s="105"/>
      <c r="E52" s="106"/>
      <c r="F52" s="107" t="s">
        <v>497</v>
      </c>
      <c r="G52" s="108">
        <v>119336.94479030537</v>
      </c>
      <c r="H52" s="109">
        <v>723922.481074</v>
      </c>
      <c r="I52" s="109">
        <v>1624272.212529</v>
      </c>
      <c r="J52" s="109">
        <v>2839319.641223</v>
      </c>
      <c r="K52" s="109">
        <v>3374654.7569819996</v>
      </c>
      <c r="L52" s="109">
        <v>3386194.2399999998</v>
      </c>
      <c r="M52" s="109"/>
      <c r="N52" s="109"/>
      <c r="O52" s="109"/>
      <c r="P52" s="109"/>
      <c r="Q52" s="109"/>
      <c r="R52" s="110"/>
    </row>
    <row r="54" spans="7:12" ht="15">
      <c r="G54" s="121"/>
      <c r="H54" s="121"/>
      <c r="I54" s="121"/>
      <c r="J54" s="121"/>
      <c r="K54" s="121"/>
      <c r="L54" s="121"/>
    </row>
    <row r="55" spans="1:18" ht="15">
      <c r="A55" s="148" t="s">
        <v>148</v>
      </c>
      <c r="B55" s="149"/>
      <c r="C55" s="149"/>
      <c r="D55" s="150"/>
      <c r="G55" s="120"/>
      <c r="H55" s="120"/>
      <c r="I55" s="120"/>
      <c r="J55" s="120"/>
      <c r="K55" s="120"/>
      <c r="L55" s="120"/>
      <c r="N55" s="149"/>
      <c r="O55" s="148"/>
      <c r="P55" s="148"/>
      <c r="Q55" s="148"/>
      <c r="R55" s="148"/>
    </row>
    <row r="56" spans="1:14" ht="15">
      <c r="A56" s="9" t="s">
        <v>132</v>
      </c>
      <c r="B56" s="2"/>
      <c r="C56" s="2"/>
      <c r="D56" s="1"/>
      <c r="G56" s="55"/>
      <c r="H56" s="55"/>
      <c r="I56" s="55"/>
      <c r="J56" s="55"/>
      <c r="K56" s="55"/>
      <c r="L56" s="55"/>
      <c r="N56" s="31" t="s">
        <v>133</v>
      </c>
    </row>
    <row r="57" spans="1:14" ht="15">
      <c r="A57" s="1"/>
      <c r="B57" s="2"/>
      <c r="C57" s="2"/>
      <c r="D57" s="1"/>
      <c r="G57" s="55"/>
      <c r="H57" s="55"/>
      <c r="I57" s="55"/>
      <c r="J57" s="55"/>
      <c r="K57" s="55"/>
      <c r="L57" s="55"/>
      <c r="N57" s="37" t="s">
        <v>134</v>
      </c>
    </row>
    <row r="58" spans="1:14" ht="15">
      <c r="A58" s="35"/>
      <c r="B58" s="36"/>
      <c r="C58" s="36"/>
      <c r="D58" s="150"/>
      <c r="G58" s="55"/>
      <c r="H58" s="55"/>
      <c r="I58" s="55"/>
      <c r="J58" s="55"/>
      <c r="K58" s="55"/>
      <c r="L58" s="55"/>
      <c r="N58" s="37" t="s">
        <v>135</v>
      </c>
    </row>
    <row r="59" spans="1:14" ht="15">
      <c r="A59" s="9" t="s">
        <v>136</v>
      </c>
      <c r="B59" s="2"/>
      <c r="C59" s="2"/>
      <c r="D59" s="1"/>
      <c r="N59" s="37" t="s">
        <v>137</v>
      </c>
    </row>
  </sheetData>
  <mergeCells count="14">
    <mergeCell ref="L5:R5"/>
    <mergeCell ref="B8:D9"/>
    <mergeCell ref="A1:R1"/>
    <mergeCell ref="B43:C43"/>
    <mergeCell ref="B22:D23"/>
    <mergeCell ref="B26:D27"/>
    <mergeCell ref="B32:D33"/>
    <mergeCell ref="A8:A9"/>
    <mergeCell ref="E8:E9"/>
    <mergeCell ref="F8:F9"/>
    <mergeCell ref="Q2:R2"/>
    <mergeCell ref="A5:B5"/>
    <mergeCell ref="D5:F5"/>
    <mergeCell ref="G5:K5"/>
  </mergeCells>
  <conditionalFormatting sqref="G44:R44 G46:R46">
    <cfRule type="expression" priority="40" dxfId="0" stopIfTrue="1">
      <formula>G$46=0</formula>
    </cfRule>
  </conditionalFormatting>
  <conditionalFormatting sqref="M48:R48 M50:R50 H52:R52">
    <cfRule type="expression" priority="41" dxfId="21" stopIfTrue="1">
      <formula>OFFSET(H$51,0,-1)&gt;=1</formula>
    </cfRule>
  </conditionalFormatting>
  <conditionalFormatting sqref="M49:R49">
    <cfRule type="expression" priority="42" dxfId="0" stopIfTrue="1">
      <formula>OFFSET(M$51,0,-1)&gt;=1</formula>
    </cfRule>
  </conditionalFormatting>
  <conditionalFormatting sqref="G43:R43 G45:R45 G47:R47">
    <cfRule type="expression" priority="43" dxfId="21" stopIfTrue="1">
      <formula>G$46=0</formula>
    </cfRule>
  </conditionalFormatting>
  <conditionalFormatting sqref="R4">
    <cfRule type="expression" priority="44" dxfId="20" stopIfTrue="1">
      <formula>OR(TIPOORCAMENTO&lt;&gt;"Licitado",QCI.ExisteManual)</formula>
    </cfRule>
  </conditionalFormatting>
  <conditionalFormatting sqref="L4:Q4 L5">
    <cfRule type="expression" priority="38" dxfId="19" stopIfTrue="1">
      <formula>QCI.ExisteManual</formula>
    </cfRule>
  </conditionalFormatting>
  <conditionalFormatting sqref="G11:R11 G13:R13 G15:R15 G19:R19 G21:R21 G25:R25 G27:R27 G31:R31 G33:R33 G37:R37 G39:R39">
    <cfRule type="expression" priority="32" dxfId="8" stopIfTrue="1">
      <formula>AND(ISNUMBER(#REF!),#REF!&lt;&gt;0)</formula>
    </cfRule>
  </conditionalFormatting>
  <conditionalFormatting sqref="G10:R10 G12:R12 G14:R14">
    <cfRule type="expression" priority="37" dxfId="7" stopIfTrue="1">
      <formula>G10&lt;&gt;0</formula>
    </cfRule>
  </conditionalFormatting>
  <conditionalFormatting sqref="G17:R17">
    <cfRule type="expression" priority="26" dxfId="8" stopIfTrue="1">
      <formula>AND(ISNUMBER(#REF!),#REF!&lt;&gt;0)</formula>
    </cfRule>
  </conditionalFormatting>
  <conditionalFormatting sqref="G16:R16 G18:R18 G20:R20">
    <cfRule type="expression" priority="31" dxfId="7" stopIfTrue="1">
      <formula>G16&lt;&gt;0</formula>
    </cfRule>
  </conditionalFormatting>
  <conditionalFormatting sqref="G23:R23">
    <cfRule type="expression" priority="20" dxfId="8" stopIfTrue="1">
      <formula>AND(ISNUMBER(#REF!),#REF!&lt;&gt;0)</formula>
    </cfRule>
  </conditionalFormatting>
  <conditionalFormatting sqref="G22:R22 G24:R24 G26:R26">
    <cfRule type="expression" priority="25" dxfId="7" stopIfTrue="1">
      <formula>G22&lt;&gt;0</formula>
    </cfRule>
  </conditionalFormatting>
  <conditionalFormatting sqref="G29:R29">
    <cfRule type="expression" priority="14" dxfId="8" stopIfTrue="1">
      <formula>AND(ISNUMBER(#REF!),#REF!&lt;&gt;0)</formula>
    </cfRule>
  </conditionalFormatting>
  <conditionalFormatting sqref="G28:R28 G30:R30 G32:R32">
    <cfRule type="expression" priority="19" dxfId="7" stopIfTrue="1">
      <formula>G28&lt;&gt;0</formula>
    </cfRule>
  </conditionalFormatting>
  <conditionalFormatting sqref="G35:R35">
    <cfRule type="expression" priority="8" dxfId="8" stopIfTrue="1">
      <formula>AND(ISNUMBER(#REF!),#REF!&lt;&gt;0)</formula>
    </cfRule>
  </conditionalFormatting>
  <conditionalFormatting sqref="G34:R34 G36:R36 G38:R38">
    <cfRule type="expression" priority="13" dxfId="7" stopIfTrue="1">
      <formula>G34&lt;&gt;0</formula>
    </cfRule>
  </conditionalFormatting>
  <conditionalFormatting sqref="G41:R41">
    <cfRule type="expression" priority="2" dxfId="8" stopIfTrue="1">
      <formula>AND(ISNUMBER(#REF!),#REF!&lt;&gt;0)</formula>
    </cfRule>
  </conditionalFormatting>
  <conditionalFormatting sqref="G40:R40">
    <cfRule type="expression" priority="7" dxfId="7" stopIfTrue="1">
      <formula>G40&lt;&gt;0</formula>
    </cfRule>
  </conditionalFormatting>
  <conditionalFormatting sqref="A17 A19 A21 A23 A25 A27 A29 A31 A33 A35 A37 A39">
    <cfRule type="expression" priority="59" dxfId="2" stopIfTrue="1">
      <formula>$F16=2</formula>
    </cfRule>
    <cfRule type="expression" priority="60" dxfId="1" stopIfTrue="1">
      <formula>AND($F16=1,$L16&lt;&gt;"")</formula>
    </cfRule>
  </conditionalFormatting>
  <conditionalFormatting sqref="A11:E11 A13:E13 A15:E15 B17:E17 B19:E19 B21:E21 E23 B25:E25 E27 B29:E29 B31:E31 E33 B35:E35 B37:E37 B39:E39 A41:E41">
    <cfRule type="expression" priority="169" dxfId="2" stopIfTrue="1">
      <formula>$F10=2</formula>
    </cfRule>
    <cfRule type="expression" priority="170" dxfId="3" stopIfTrue="1">
      <formula>AND($F10=1,$L10&lt;&gt;"")</formula>
    </cfRule>
  </conditionalFormatting>
  <conditionalFormatting sqref="A10:E10 A12:E12 A14:E14 B16:E16 B18:E18 B20:E20 B22 B24:E24 B26 B28:E28 B30:E30 B32 B34:E34 B36:E36 B38:E38 A40:E40 E22 E26 E32">
    <cfRule type="expression" priority="233" dxfId="2" stopIfTrue="1">
      <formula>$F10=2</formula>
    </cfRule>
    <cfRule type="expression" priority="234" dxfId="1" stopIfTrue="1">
      <formula>AND($F10=1,$L10&lt;&gt;"")</formula>
    </cfRule>
  </conditionalFormatting>
  <conditionalFormatting sqref="G51:R51">
    <cfRule type="expression" priority="1" dxfId="0" stopIfTrue="1">
      <formula>G$46=0</formula>
    </cfRule>
  </conditionalFormatting>
  <dataValidations count="2">
    <dataValidation type="decimal" allowBlank="1" showErrorMessage="1" error="Porcentagem Acumulada &gt; 100%." sqref="G11:R11 G13:R13 G15:R15 G17:R17 G19:R19 G21:R21 G23:R23 G25:R25 G27:R27 G29:R29 G31:R31 G33:R33 G35:R35 G37:R37 G39:R39 G41:R41">
      <formula1>0</formula1>
      <formula2>CRONO.MaxParc</formula2>
    </dataValidation>
    <dataValidation allowBlank="1" showInputMessage="1" showErrorMessage="1" prompt="Preencha na célula de baixo. Se o acompanhamento for PLE, preencha no botão PREENCHIMENTO POR EVENTOS, acima." sqref="G10:R10 G12:R12 G14:R14 G16:R16 G18:R18 G20:R20 G22:R22 G24:R24 G26:R26 G28:R28 G30:R30 G32:R32 G34:R34 G36:R36 G38:R38 G40:R40"/>
  </dataValidations>
  <printOptions/>
  <pageMargins left="0.25" right="0.25" top="0.75" bottom="0.75" header="0.3" footer="0.3"/>
  <pageSetup fitToHeight="1"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Jordan da Costa Ribeiro</dc:creator>
  <cp:keywords/>
  <dc:description/>
  <cp:lastModifiedBy>Alexandre de Almeida Goncalves</cp:lastModifiedBy>
  <cp:lastPrinted>2023-10-05T19:50:07Z</cp:lastPrinted>
  <dcterms:created xsi:type="dcterms:W3CDTF">2023-10-05T14:09:54Z</dcterms:created>
  <dcterms:modified xsi:type="dcterms:W3CDTF">2023-10-05T19:50:35Z</dcterms:modified>
  <cp:category/>
  <cp:version/>
  <cp:contentType/>
  <cp:contentStatus/>
</cp:coreProperties>
</file>